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afe to spend" sheetId="2" state="visible" r:id="rId2"/>
    <sheet xmlns:r="http://schemas.openxmlformats.org/officeDocument/2006/relationships" name="Bills calendar" sheetId="3" state="visible" r:id="rId3"/>
    <sheet xmlns:r="http://schemas.openxmlformats.org/officeDocument/2006/relationships" name="Money pots plan" sheetId="4" state="visible" r:id="rId4"/>
    <sheet xmlns:r="http://schemas.openxmlformats.org/officeDocument/2006/relationships" name="Overdraft buffer" sheetId="5" state="visible" r:id="rId5"/>
    <sheet xmlns:r="http://schemas.openxmlformats.org/officeDocument/2006/relationships" name="ADHD tax tracker" sheetId="6" state="visible" r:id="rId6"/>
    <sheet xmlns:r="http://schemas.openxmlformats.org/officeDocument/2006/relationships" name="Annual costs" sheetId="7" state="visible" r:id="rId7"/>
    <sheet xmlns:r="http://schemas.openxmlformats.org/officeDocument/2006/relationships" name="Weekly check" sheetId="8" state="visible" r:id="rId8"/>
    <sheet xmlns:r="http://schemas.openxmlformats.org/officeDocument/2006/relationships" name="Family costs" sheetId="9" state="visible" r:id="rId9"/>
    <sheet xmlns:r="http://schemas.openxmlformats.org/officeDocument/2006/relationships" name="Lists" sheetId="10" state="hidden" r:id="rId10"/>
  </sheets>
  <definedNames>
    <definedName name="_xlnm.Print_Area" localSheetId="0">'Start here'!$A$1:$F$25</definedName>
    <definedName name="_xlnm.Print_Area" localSheetId="1">'Safe to spend'!$A$1:$E$19</definedName>
    <definedName name="_xlnm.Print_Area" localSheetId="2">'Bills calendar'!$A$1:$K$24</definedName>
    <definedName name="_xlnm.Print_Area" localSheetId="3">'Money pots plan'!$A$1:$I$21</definedName>
    <definedName name="_xlnm.Print_Area" localSheetId="4">'Overdraft buffer'!$A$1:$E$19</definedName>
    <definedName name="_xlnm.Print_Area" localSheetId="5">'ADHD tax tracker'!$A$1:$I$24</definedName>
    <definedName name="_xlnm.Print_Area" localSheetId="6">'Annual costs'!$A$1:$J$30</definedName>
    <definedName name="_xlnm.Print_Area" localSheetId="7">'Weekly check'!$A$1:$H$28</definedName>
    <definedName name="_xlnm.Print_Area" localSheetId="8">'Family costs'!$A$1:$K$24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£#,##0.00;[Red]-£#,##0.00"/>
    <numFmt numFmtId="165" formatCode="dd/mm/yyyy"/>
    <numFmt numFmtId="166" formatCode="£#,##0;[Red]-£#,##0"/>
    <numFmt numFmtId="167" formatCode="mmm yyyy"/>
  </numFmts>
  <fonts count="29">
    <font>
      <name val="Calibri"/>
      <family val="2"/>
      <color theme="1"/>
      <sz val="11"/>
      <scheme val="minor"/>
    </font>
    <font>
      <name val="Arial"/>
      <b val="1"/>
      <color rgb="001F3A5F"/>
      <sz val="22"/>
    </font>
    <font>
      <name val="Arial"/>
      <i val="1"/>
      <color rgb="005F6B76"/>
      <sz val="11"/>
    </font>
    <font>
      <name val="Arial"/>
      <b val="1"/>
      <color rgb="002A9D8F"/>
      <sz val="16"/>
    </font>
    <font>
      <name val="Arial"/>
      <b val="1"/>
      <color rgb="00FFFFFF"/>
      <sz val="11"/>
    </font>
    <font>
      <name val="Arial"/>
      <color rgb="001F3A5F"/>
      <sz val="14"/>
    </font>
    <font>
      <name val="Arial"/>
      <color rgb="005F6B76"/>
      <sz val="13"/>
    </font>
    <font>
      <name val="Arial"/>
      <b val="1"/>
      <color rgb="002A9D8F"/>
      <sz val="14"/>
    </font>
    <font>
      <name val="Arial"/>
      <color rgb="001F3A5F"/>
      <sz val="12"/>
    </font>
    <font>
      <name val="Arial"/>
      <b val="1"/>
      <color rgb="001F3A5F"/>
      <sz val="13"/>
    </font>
    <font>
      <name val="Arial"/>
      <color rgb="001F3A5F"/>
      <sz val="13"/>
    </font>
    <font>
      <name val="Arial"/>
      <color rgb="008A1C24"/>
      <sz val="13"/>
    </font>
    <font>
      <name val="Arial"/>
      <color rgb="007A4A00"/>
      <sz val="13"/>
    </font>
    <font>
      <name val="Arial"/>
      <color rgb="001E6B3A"/>
      <sz val="13"/>
    </font>
    <font>
      <name val="Arial"/>
      <i val="1"/>
      <color rgb="005F6B76"/>
      <sz val="10"/>
    </font>
    <font>
      <name val="Arial"/>
      <b val="1"/>
      <color rgb="005F6B76"/>
      <sz val="11"/>
    </font>
    <font>
      <name val="Arial"/>
      <b val="1"/>
      <color rgb="001F3A5F"/>
      <sz val="14"/>
    </font>
    <font>
      <name val="Arial"/>
      <b val="1"/>
      <color rgb="00FFFFFF"/>
      <sz val="14"/>
    </font>
    <font>
      <name val="Arial"/>
      <b val="1"/>
      <color rgb="001F3A5F"/>
      <sz val="54"/>
    </font>
    <font>
      <name val="Arial"/>
      <b val="1"/>
      <color rgb="001F3A5F"/>
      <sz val="16"/>
    </font>
    <font>
      <name val="Arial"/>
      <color rgb="001F3A5F"/>
      <sz val="11"/>
    </font>
    <font>
      <name val="Arial"/>
      <color rgb="005F6B76"/>
      <sz val="11"/>
    </font>
    <font>
      <name val="Arial"/>
      <b val="1"/>
      <color rgb="001F3A5F"/>
      <sz val="11"/>
    </font>
    <font>
      <name val="Arial"/>
      <b val="1"/>
      <color rgb="001F3A5F"/>
      <sz val="12"/>
    </font>
    <font>
      <name val="Arial"/>
      <color rgb="005F6B76"/>
      <sz val="10"/>
    </font>
    <font>
      <name val="Arial"/>
      <color rgb="002A9D8F"/>
      <sz val="11"/>
    </font>
    <font>
      <name val="Arial"/>
      <b val="1"/>
      <color rgb="001F3A5F"/>
      <sz val="40"/>
    </font>
    <font>
      <name val="Arial"/>
      <color rgb="002A9D8F"/>
      <sz val="22"/>
    </font>
    <font>
      <name val="Arial"/>
      <b val="1"/>
      <color rgb="002A9D8F"/>
      <sz val="12"/>
    </font>
  </fonts>
  <fills count="13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FFF4C2"/>
        <bgColor rgb="00FFF4C2"/>
      </patternFill>
    </fill>
    <fill>
      <patternFill patternType="solid">
        <fgColor rgb="00FFFFFF"/>
        <bgColor rgb="00FFFFFF"/>
      </patternFill>
    </fill>
    <fill>
      <patternFill patternType="solid">
        <fgColor rgb="00EDF0F2"/>
        <bgColor rgb="00EDF0F2"/>
      </patternFill>
    </fill>
    <fill>
      <patternFill patternType="solid">
        <fgColor rgb="00F8D7DA"/>
        <bgColor rgb="00F8D7DA"/>
      </patternFill>
    </fill>
    <fill>
      <patternFill patternType="solid">
        <fgColor rgb="00FFE3B0"/>
        <bgColor rgb="00FFE3B0"/>
      </patternFill>
    </fill>
    <fill>
      <patternFill patternType="solid">
        <fgColor rgb="00DDF1E4"/>
        <bgColor rgb="00DDF1E4"/>
      </patternFill>
    </fill>
    <fill>
      <patternFill patternType="solid">
        <fgColor rgb="002A9D8F"/>
        <bgColor rgb="002A9D8F"/>
      </patternFill>
    </fill>
    <fill>
      <patternFill patternType="solid">
        <fgColor rgb="00D5EEEA"/>
        <bgColor rgb="00D5EEEA"/>
      </patternFill>
    </fill>
    <fill>
      <patternFill patternType="solid">
        <fgColor rgb="00FBE7D3"/>
        <bgColor rgb="00FBE7D3"/>
      </patternFill>
    </fill>
    <fill>
      <patternFill patternType="solid">
        <fgColor rgb="00EEF7F5"/>
        <bgColor rgb="00EEF7F5"/>
      </patternFill>
    </fill>
  </fills>
  <borders count="5">
    <border>
      <left/>
      <right/>
      <top/>
      <bottom/>
      <diagonal/>
    </border>
    <border>
      <left style="thin">
        <color rgb="00C9D3DA"/>
      </left>
      <right style="thin">
        <color rgb="00C9D3DA"/>
      </right>
      <top style="thin">
        <color rgb="00C9D3DA"/>
      </top>
      <bottom style="thin">
        <color rgb="00C9D3DA"/>
      </bottom>
    </border>
    <border>
      <left/>
      <right/>
      <top style="thin">
        <color rgb="00C9D3DA"/>
      </top>
      <bottom/>
      <diagonal/>
    </border>
    <border>
      <left/>
      <right style="thin">
        <color rgb="00C9D3DA"/>
      </right>
      <top style="thin">
        <color rgb="00C9D3DA"/>
      </top>
      <bottom/>
      <diagonal/>
    </border>
    <border>
      <left/>
      <right style="thin">
        <color rgb="00C9D3DA"/>
      </right>
      <top style="thin">
        <color rgb="00C9D3DA"/>
      </top>
      <bottom style="thin">
        <color rgb="00C9D3DA"/>
      </bottom>
      <diagonal/>
    </border>
  </borders>
  <cellStyleXfs count="1">
    <xf numFmtId="0" fontId="0" fillId="0" borderId="0"/>
  </cellStyleXfs>
  <cellXfs count="7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5" fillId="3" borderId="1" applyAlignment="1" applyProtection="1" pivotButton="0" quotePrefix="0" xfId="0">
      <alignment horizontal="center" vertical="center"/>
      <protection locked="0" hidden="0"/>
    </xf>
    <xf numFmtId="0" fontId="5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/>
    </xf>
    <xf numFmtId="0" fontId="12" fillId="7" borderId="1" applyAlignment="1" pivotButton="0" quotePrefix="0" xfId="0">
      <alignment horizontal="center" vertical="center"/>
    </xf>
    <xf numFmtId="0" fontId="13" fillId="8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15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164" fontId="16" fillId="3" borderId="1" applyAlignment="1" applyProtection="1" pivotButton="0" quotePrefix="0" xfId="0">
      <alignment horizontal="right" vertical="center"/>
      <protection locked="0" hidden="0"/>
    </xf>
    <xf numFmtId="165" fontId="16" fillId="3" borderId="1" applyAlignment="1" applyProtection="1" pivotButton="0" quotePrefix="0" xfId="0">
      <alignment horizontal="right" vertical="center"/>
      <protection locked="0" hidden="0"/>
    </xf>
    <xf numFmtId="0" fontId="20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164" fontId="5" fillId="3" borderId="1" applyAlignment="1" applyProtection="1" pivotButton="0" quotePrefix="0" xfId="0">
      <alignment horizontal="right" vertical="center"/>
      <protection locked="0" hidden="0"/>
    </xf>
    <xf numFmtId="0" fontId="17" fillId="9" borderId="0" applyAlignment="1" pivotButton="0" quotePrefix="0" xfId="0">
      <alignment horizontal="center" vertical="center"/>
    </xf>
    <xf numFmtId="164" fontId="18" fillId="10" borderId="0" applyAlignment="1" pivotButton="0" quotePrefix="0" xfId="0">
      <alignment horizontal="center" vertical="center"/>
    </xf>
    <xf numFmtId="0" fontId="0" fillId="10" borderId="0" pivotButton="0" quotePrefix="0" xfId="0"/>
    <xf numFmtId="0" fontId="21" fillId="0" borderId="0" applyAlignment="1" pivotButton="0" quotePrefix="0" xfId="0">
      <alignment horizontal="left" vertical="center"/>
    </xf>
    <xf numFmtId="1" fontId="16" fillId="5" borderId="1" applyAlignment="1" pivotButton="0" quotePrefix="0" xfId="0">
      <alignment horizontal="right" vertical="center"/>
    </xf>
    <xf numFmtId="0" fontId="19" fillId="0" borderId="0" applyAlignment="1" pivotButton="0" quotePrefix="0" xfId="0">
      <alignment horizontal="left" vertical="center"/>
    </xf>
    <xf numFmtId="164" fontId="1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9" fillId="11" borderId="0" applyAlignment="1" pivotButton="0" quotePrefix="0" xfId="0">
      <alignment horizontal="center" vertical="center" wrapText="1"/>
    </xf>
    <xf numFmtId="164" fontId="9" fillId="5" borderId="1" applyAlignment="1" pivotButton="0" quotePrefix="0" xfId="0">
      <alignment horizontal="right" vertical="center"/>
    </xf>
    <xf numFmtId="0" fontId="21" fillId="0" borderId="0" applyAlignment="1" pivotButton="0" quotePrefix="0" xfId="0">
      <alignment horizontal="right" vertical="center"/>
    </xf>
    <xf numFmtId="165" fontId="20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14" fillId="0" borderId="0" applyAlignment="1" pivotButton="0" quotePrefix="0" xfId="0">
      <alignment horizontal="right" vertical="center"/>
    </xf>
    <xf numFmtId="1" fontId="9" fillId="5" borderId="1" applyAlignment="1" pivotButton="0" quotePrefix="0" xfId="0">
      <alignment horizontal="right" vertical="center"/>
    </xf>
    <xf numFmtId="0" fontId="20" fillId="3" borderId="1" applyAlignment="1" applyProtection="1" pivotButton="0" quotePrefix="0" xfId="0">
      <alignment horizontal="left" vertical="center"/>
      <protection locked="0" hidden="0"/>
    </xf>
    <xf numFmtId="164" fontId="20" fillId="3" borderId="1" applyAlignment="1" applyProtection="1" pivotButton="0" quotePrefix="0" xfId="0">
      <alignment horizontal="right" vertical="center"/>
      <protection locked="0" hidden="0"/>
    </xf>
    <xf numFmtId="1" fontId="20" fillId="3" borderId="1" applyAlignment="1" applyProtection="1" pivotButton="0" quotePrefix="0" xfId="0">
      <alignment horizontal="center" vertical="center"/>
      <protection locked="0" hidden="0"/>
    </xf>
    <xf numFmtId="0" fontId="20" fillId="3" borderId="1" applyAlignment="1" applyProtection="1" pivotButton="0" quotePrefix="0" xfId="0">
      <alignment horizontal="center" vertical="center"/>
      <protection locked="0" hidden="0"/>
    </xf>
    <xf numFmtId="165" fontId="20" fillId="5" borderId="1" applyAlignment="1" pivotButton="0" quotePrefix="0" xfId="0">
      <alignment horizontal="center" vertical="center"/>
    </xf>
    <xf numFmtId="0" fontId="22" fillId="5" borderId="1" applyAlignment="1" pivotButton="0" quotePrefix="0" xfId="0">
      <alignment horizontal="center" vertical="center"/>
    </xf>
    <xf numFmtId="164" fontId="21" fillId="5" borderId="1" applyAlignment="1" pivotButton="0" quotePrefix="0" xfId="0">
      <alignment horizontal="right" vertical="center"/>
    </xf>
    <xf numFmtId="165" fontId="21" fillId="5" borderId="1" applyAlignment="1" pivotButton="0" quotePrefix="0" xfId="0">
      <alignment horizontal="center" vertical="center"/>
    </xf>
    <xf numFmtId="0" fontId="23" fillId="12" borderId="1" applyAlignment="1" pivotButton="0" quotePrefix="0" xfId="0">
      <alignment horizontal="left" vertical="center"/>
    </xf>
    <xf numFmtId="0" fontId="24" fillId="12" borderId="1" applyAlignment="1" pivotButton="0" quotePrefix="0" xfId="0">
      <alignment horizontal="left" vertical="center" wrapText="1"/>
    </xf>
    <xf numFmtId="164" fontId="20" fillId="5" borderId="1" applyAlignment="1" pivotButton="0" quotePrefix="0" xfId="0">
      <alignment horizontal="right" vertical="center"/>
    </xf>
    <xf numFmtId="164" fontId="22" fillId="5" borderId="1" applyAlignment="1" pivotButton="0" quotePrefix="0" xfId="0">
      <alignment horizontal="right" vertical="center"/>
    </xf>
    <xf numFmtId="9" fontId="20" fillId="5" borderId="1" applyAlignment="1" pivotButton="0" quotePrefix="0" xfId="0">
      <alignment horizontal="right" vertical="center"/>
    </xf>
    <xf numFmtId="0" fontId="25" fillId="5" borderId="1" applyAlignment="1" pivotButton="0" quotePrefix="0" xfId="0">
      <alignment horizontal="left" vertical="center"/>
    </xf>
    <xf numFmtId="9" fontId="10" fillId="5" borderId="1" applyAlignment="1" pivotButton="0" quotePrefix="0" xfId="0">
      <alignment horizontal="right" vertical="center"/>
    </xf>
    <xf numFmtId="164" fontId="19" fillId="5" borderId="1" applyAlignment="1" pivotButton="0" quotePrefix="0" xfId="0">
      <alignment horizontal="right" vertical="center"/>
    </xf>
    <xf numFmtId="0" fontId="23" fillId="11" borderId="0" applyAlignment="1" pivotButton="0" quotePrefix="0" xfId="0">
      <alignment horizontal="left" vertical="center" wrapText="1"/>
    </xf>
    <xf numFmtId="166" fontId="5" fillId="3" borderId="1" applyAlignment="1" applyProtection="1" pivotButton="0" quotePrefix="0" xfId="0">
      <alignment horizontal="right" vertical="center"/>
      <protection locked="0" hidden="0"/>
    </xf>
    <xf numFmtId="9" fontId="26" fillId="10" borderId="1" applyAlignment="1" pivotButton="0" quotePrefix="0" xfId="0">
      <alignment horizontal="center" vertical="center"/>
    </xf>
    <xf numFmtId="0" fontId="16" fillId="10" borderId="1" applyAlignment="1" pivotButton="0" quotePrefix="0" xfId="0">
      <alignment horizontal="left" vertical="center"/>
    </xf>
    <xf numFmtId="0" fontId="27" fillId="12" borderId="0" applyAlignment="1" pivotButton="0" quotePrefix="0" xfId="0">
      <alignment horizontal="center" vertical="center"/>
    </xf>
    <xf numFmtId="166" fontId="16" fillId="5" borderId="1" applyAlignment="1" pivotButton="0" quotePrefix="0" xfId="0">
      <alignment horizontal="right" vertical="center"/>
    </xf>
    <xf numFmtId="167" fontId="16" fillId="5" borderId="1" applyAlignment="1" pivotButton="0" quotePrefix="0" xfId="0">
      <alignment horizontal="right" vertical="center"/>
    </xf>
    <xf numFmtId="0" fontId="23" fillId="11" borderId="0" applyAlignment="1" pivotButton="0" quotePrefix="0" xfId="0">
      <alignment horizontal="center" vertical="center" wrapText="1"/>
    </xf>
    <xf numFmtId="164" fontId="10" fillId="5" borderId="1" applyAlignment="1" pivotButton="0" quotePrefix="0" xfId="0">
      <alignment horizontal="right" vertical="center"/>
    </xf>
    <xf numFmtId="1" fontId="20" fillId="5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left" vertical="center"/>
    </xf>
    <xf numFmtId="0" fontId="21" fillId="4" borderId="1" applyAlignment="1" pivotButton="0" quotePrefix="0" xfId="0">
      <alignment horizontal="center" vertical="center"/>
    </xf>
    <xf numFmtId="0" fontId="23" fillId="0" borderId="0" applyAlignment="1" pivotButton="0" quotePrefix="0" xfId="0">
      <alignment horizontal="left" vertical="center"/>
    </xf>
    <xf numFmtId="165" fontId="9" fillId="5" borderId="1" applyAlignment="1" pivotButton="0" quotePrefix="0" xfId="0">
      <alignment horizontal="right" vertical="center"/>
    </xf>
    <xf numFmtId="0" fontId="28" fillId="5" borderId="1" applyAlignment="1" pivotButton="0" quotePrefix="0" xfId="0">
      <alignment horizontal="left" vertical="center"/>
    </xf>
    <xf numFmtId="165" fontId="20" fillId="3" borderId="1" applyAlignment="1" applyProtection="1" pivotButton="0" quotePrefix="0" xfId="0">
      <alignment horizontal="center" vertical="center"/>
      <protection locked="0" hidden="0"/>
    </xf>
    <xf numFmtId="9" fontId="9" fillId="3" borderId="1" applyAlignment="1" applyProtection="1" pivotButton="0" quotePrefix="0" xfId="0">
      <alignment horizontal="right" vertical="center"/>
      <protection locked="0" hidden="0"/>
    </xf>
    <xf numFmtId="9" fontId="20" fillId="3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3">
    <dxf>
      <font>
        <name val="Arial"/>
        <strike val="0"/>
        <color rgb="001E6B3A"/>
      </font>
      <fill>
        <patternFill patternType="solid">
          <fgColor rgb="00DDF1E4"/>
          <bgColor rgb="00DDF1E4"/>
        </patternFill>
      </fill>
    </dxf>
    <dxf>
      <font>
        <name val="Arial"/>
        <strike val="0"/>
        <color rgb="008A1C24"/>
      </font>
      <fill>
        <patternFill patternType="solid">
          <fgColor rgb="00F8D7DA"/>
          <bgColor rgb="00F8D7DA"/>
        </patternFill>
      </fill>
    </dxf>
    <dxf>
      <font>
        <name val="Arial"/>
        <strike val="0"/>
        <color rgb="007A4A00"/>
      </font>
      <fill>
        <patternFill patternType="solid">
          <fgColor rgb="00FFE3B0"/>
          <bgColor rgb="00FF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A9D8F"/>
    <outlinePr summaryBelow="1" summaryRight="1"/>
    <pageSetUpPr fitToPage="1"/>
  </sheetPr>
  <dimension ref="B1:F25"/>
  <sheetViews>
    <sheetView showGridLines="0"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" customWidth="1" min="1" max="1"/>
    <col width="12" customWidth="1" min="2" max="2"/>
    <col width="70" customWidth="1" min="3" max="3"/>
    <col width="14" customWidth="1" min="4" max="4"/>
    <col width="3" customWidth="1" min="5" max="5"/>
    <col width="42" customWidth="1" min="6" max="6"/>
  </cols>
  <sheetData>
    <row r="1" ht="38" customHeight="1">
      <c r="B1" s="1" t="inlineStr">
        <is>
          <t>The ADHD Money System (UK)</t>
        </is>
      </c>
    </row>
    <row r="2" ht="22" customHeight="1">
      <c r="B2" s="2" t="inlineStr">
        <is>
          <t>Start here. Five small steps, under 30 minutes. Tick each one as you go.</t>
        </is>
      </c>
    </row>
    <row r="3" ht="10" customHeight="1"/>
    <row r="4">
      <c r="B4" s="3" t="inlineStr">
        <is>
          <t>Your 5-step setup</t>
        </is>
      </c>
      <c r="F4" s="3" t="inlineStr">
        <is>
          <t>Colour key</t>
        </is>
      </c>
    </row>
    <row r="5" ht="30" customHeight="1">
      <c r="B5" s="4" t="inlineStr">
        <is>
          <t>Done?</t>
        </is>
      </c>
      <c r="C5" s="4" t="inlineStr">
        <is>
          <t>Step</t>
        </is>
      </c>
      <c r="D5" s="4" t="inlineStr">
        <is>
          <t>Time</t>
        </is>
      </c>
    </row>
    <row r="6" ht="46" customHeight="1">
      <c r="B6" s="5" t="b">
        <v>0</v>
      </c>
      <c r="C6" s="6" t="inlineStr">
        <is>
          <t>1.  Clear the example data: on each tab, select the yellow cells and press Delete. (Or start from the blank copy.)</t>
        </is>
      </c>
      <c r="D6" s="7" t="inlineStr">
        <is>
          <t>3 min</t>
        </is>
      </c>
      <c r="F6" s="8" t="inlineStr">
        <is>
          <t>Yellow = type here</t>
        </is>
      </c>
    </row>
    <row r="7" ht="46" customHeight="1">
      <c r="B7" s="5" t="b">
        <v>0</v>
      </c>
      <c r="C7" s="6" t="inlineStr">
        <is>
          <t>2.  Bills calendar: list your regular bills, how much, and the day of the month each one goes out.</t>
        </is>
      </c>
      <c r="D7" s="7" t="inlineStr">
        <is>
          <t>10 min</t>
        </is>
      </c>
      <c r="F7" s="9" t="inlineStr">
        <is>
          <t>Grey = works itself out (no typing)</t>
        </is>
      </c>
    </row>
    <row r="8" ht="46" customHeight="1">
      <c r="B8" s="5" t="b">
        <v>0</v>
      </c>
      <c r="C8" s="6" t="inlineStr">
        <is>
          <t>3.  Safe to spend: type today's balance and your next payday. Read your one big number.</t>
        </is>
      </c>
      <c r="D8" s="7" t="inlineStr">
        <is>
          <t>2 min</t>
        </is>
      </c>
      <c r="F8" s="10" t="inlineStr">
        <is>
          <t>Red = overdue / below zero</t>
        </is>
      </c>
    </row>
    <row r="9" ht="46" customHeight="1">
      <c r="B9" s="5" t="b">
        <v>0</v>
      </c>
      <c r="C9" s="6" t="inlineStr">
        <is>
          <t>4.  Money pots plan: type your monthly take-home pay and check the suggested amounts.</t>
        </is>
      </c>
      <c r="D9" s="7" t="inlineStr">
        <is>
          <t>8 min</t>
        </is>
      </c>
      <c r="F9" s="11" t="inlineStr">
        <is>
          <t>Amber = due soon / decide</t>
        </is>
      </c>
    </row>
    <row r="10" ht="46" customHeight="1">
      <c r="B10" s="5" t="b">
        <v>0</v>
      </c>
      <c r="C10" s="6" t="inlineStr">
        <is>
          <t>5.  Put a 10-minute weekly money check in your calendar: same day, same time, every week.</t>
        </is>
      </c>
      <c r="D10" s="7" t="inlineStr">
        <is>
          <t>2 min</t>
        </is>
      </c>
      <c r="F10" s="12" t="inlineStr">
        <is>
          <t>Green = done / paid / saved</t>
        </is>
      </c>
    </row>
    <row r="11" ht="34" customHeight="1">
      <c r="C11" s="13">
        <f>COUNTIF(B6:B10,TRUE)&amp;" of 5 done"&amp;IF(COUNTIF(B6:B10,TRUE)=5,"  -  brilliant, your system is set up!",IF(COUNTIF(B6:B10,TRUE)=0,"  -  start with step 1, it only takes 3 minutes.","  -  nice, keep going."))</f>
        <v/>
      </c>
    </row>
    <row r="13">
      <c r="B13" s="14" t="inlineStr">
        <is>
          <t>Then, only when you have energy (all optional)</t>
        </is>
      </c>
    </row>
    <row r="14" ht="22" customHeight="1">
      <c r="C14" s="15" t="inlineStr">
        <is>
          <t>•  ADHD tax tracker: list subscriptions and fees, mark keep or cancel. 20 minutes.</t>
        </is>
      </c>
    </row>
    <row r="15" ht="22" customHeight="1">
      <c r="C15" s="15" t="inlineStr">
        <is>
          <t>•  Annual costs: car insurance, MOT, TV licence, Christmas... see what to set aside each month.</t>
        </is>
      </c>
    </row>
    <row r="16" ht="22" customHeight="1">
      <c r="C16" s="15" t="inlineStr">
        <is>
          <t>•  Overdraft buffer: a small starter float, then a slow, steady plan out of the overdraft, then a full float.</t>
        </is>
      </c>
    </row>
    <row r="17" ht="22" customHeight="1">
      <c r="C17" s="15" t="inlineStr">
        <is>
          <t>•  Family costs: clubs, kit, trips and childcare, with a split if you share costs with a partner.</t>
        </is>
      </c>
    </row>
    <row r="19">
      <c r="B19" s="16" t="inlineStr">
        <is>
          <t>Tick boxes: in Google Sheets, select a Done?/Paid? column, then Insert &gt; Checkbox (10 seconds, once per tab).</t>
        </is>
      </c>
    </row>
    <row r="21">
      <c r="B21" s="16" t="inlineStr">
        <is>
          <t>In Excel, pick TRUE (done) or FALSE (not yet) from the little dropdown.</t>
        </is>
      </c>
    </row>
    <row r="23">
      <c r="B23" s="16" t="inlineStr">
        <is>
          <t>Works with any UK bank. A 'pot' just means a savings pot or a separate account, whatever your bank calls it.</t>
        </is>
      </c>
    </row>
    <row r="25" ht="26" customHeight="1">
      <c r="B25" s="17" t="inlineStr">
        <is>
          <t>General guidance only, not financial advice. For free, impartial help: MoneyHelper, Citizens Advice or StepChange.</t>
        </is>
      </c>
    </row>
  </sheetData>
  <conditionalFormatting sqref="C6:D10">
    <cfRule type="expression" priority="1" dxfId="0" stopIfTrue="0">
      <formula>$B6=TRUE</formula>
    </cfRule>
  </conditionalFormatting>
  <dataValidations count="1">
    <dataValidation sqref="B6:B10" showDropDown="0" showInputMessage="0" showErrorMessage="0" allowBlank="1" errorTitle="Not on the list" error="Please pick from the list." type="list">
      <formula1>"TRUE,FALSE"</formula1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 fitToPage="1"/>
  </sheetPr>
  <dimension ref="B1:E19"/>
  <sheetViews>
    <sheetView showGridLines="0"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" customWidth="1" min="1" max="1"/>
    <col width="46" customWidth="1" min="2" max="2"/>
    <col width="24" customWidth="1" min="3" max="3"/>
    <col width="4" customWidth="1" min="4" max="4"/>
    <col width="60" customWidth="1" min="5" max="5"/>
  </cols>
  <sheetData>
    <row r="1" ht="38" customHeight="1">
      <c r="B1" s="1" t="inlineStr">
        <is>
          <t>Safe to spend</t>
        </is>
      </c>
    </row>
    <row r="2" ht="22" customHeight="1">
      <c r="B2" s="2" t="inlineStr">
        <is>
          <t>One number: what you can spend until payday, after the bills still to come out.</t>
        </is>
      </c>
    </row>
    <row r="4" ht="28" customHeight="1">
      <c r="B4" s="18" t="inlineStr">
        <is>
          <t>Balance in your main account today</t>
        </is>
      </c>
      <c r="C4" s="19" t="n"/>
      <c r="E4" s="14" t="inlineStr">
        <is>
          <t>How it works</t>
        </is>
      </c>
    </row>
    <row r="5" ht="28" customHeight="1">
      <c r="B5" s="18" t="inlineStr">
        <is>
          <t>Next payday (dd/mm/yyyy)</t>
        </is>
      </c>
      <c r="C5" s="20" t="n"/>
      <c r="E5" s="21" t="inlineStr">
        <is>
          <t>1. Balance today (what your banking app says right now)</t>
        </is>
      </c>
    </row>
    <row r="6" ht="28" customHeight="1">
      <c r="B6" s="22" t="inlineStr">
        <is>
          <t>Keep-back cushion (optional, e.g. £50)</t>
        </is>
      </c>
      <c r="C6" s="23" t="n"/>
      <c r="E6" s="21" t="inlineStr">
        <is>
          <t>2. minus bills still due before payday (from Bills calendar)</t>
        </is>
      </c>
    </row>
    <row r="7">
      <c r="E7" s="21" t="inlineStr">
        <is>
          <t>3. minus your keep-back cushion</t>
        </is>
      </c>
    </row>
    <row r="8" ht="30" customHeight="1">
      <c r="B8" s="24" t="inlineStr">
        <is>
          <t>SAFE TO SPEND UNTIL PAYDAY</t>
        </is>
      </c>
      <c r="E8" s="21" t="inlineStr">
        <is>
          <t>So: what is left is safe to spend. Divided by days left = safe per day.</t>
        </is>
      </c>
    </row>
    <row r="9" ht="32" customHeight="1">
      <c r="B9" s="25">
        <f>IF(OR(C4="",C5=""),"",C4-'Bills calendar'!C4-C6)</f>
        <v/>
      </c>
      <c r="C9" s="26" t="n"/>
      <c r="E9" s="27" t="inlineStr"/>
    </row>
    <row r="10" ht="32" customHeight="1">
      <c r="B10" s="26" t="n"/>
      <c r="C10" s="26" t="n"/>
      <c r="E10" s="27" t="inlineStr">
        <is>
          <t>Update the balance at your weekly check (or any time).</t>
        </is>
      </c>
    </row>
    <row r="11" ht="32" customHeight="1">
      <c r="B11" s="26" t="n"/>
      <c r="C11" s="26" t="n"/>
      <c r="E11" s="27" t="inlineStr">
        <is>
          <t>Bills ticked as Paid are not counted again.</t>
        </is>
      </c>
    </row>
    <row r="12">
      <c r="E12" s="27" t="inlineStr">
        <is>
          <t>Food, fuel and everyday spending come out of this number.</t>
        </is>
      </c>
    </row>
    <row r="13" ht="26" customHeight="1">
      <c r="B13" s="22" t="inlineStr">
        <is>
          <t>Days to payday</t>
        </is>
      </c>
      <c r="C13" s="28">
        <f>IF(C5="","",MAX(1,C5-TODAY()))</f>
        <v/>
      </c>
      <c r="E13" s="27" t="inlineStr">
        <is>
          <t>Example payday is a few days away: type your real date.</t>
        </is>
      </c>
    </row>
    <row r="14" ht="34" customHeight="1">
      <c r="B14" s="29" t="inlineStr">
        <is>
          <t>Safe to spend per day</t>
        </is>
      </c>
      <c r="C14" s="30">
        <f>IF(OR(B9="",C13=""),"",B9/C13)</f>
        <v/>
      </c>
    </row>
    <row r="15" ht="26" customHeight="1">
      <c r="B15" s="22" t="inlineStr">
        <is>
          <t>Bills still to come out before payday</t>
        </is>
      </c>
      <c r="C15" s="31">
        <f>'Bills calendar'!C4</f>
        <v/>
      </c>
    </row>
    <row r="16" ht="26" customHeight="1">
      <c r="B16" s="22" t="inlineStr">
        <is>
          <t>How many bills that is</t>
        </is>
      </c>
      <c r="C16" s="32">
        <f>COUNTIF('Bills calendar'!J8:J37,"&gt;0")</f>
        <v/>
      </c>
    </row>
    <row r="18" ht="26" customHeight="1">
      <c r="B18" s="33">
        <f>IF(B9="","Type your balance and next payday above to see your number.",IF(B9&lt;0,"Below zero. Pause non-essential spending and check your Bills calendar. This is a signal, not a failure.",IF(C14&lt;10,"Tight but doable. Keep spending small and simple until payday.","On track. This money is yours to spend, guilt-free.")))</f>
        <v/>
      </c>
    </row>
    <row r="19" ht="26" customHeight="1"/>
  </sheetData>
  <mergeCells count="3">
    <mergeCell ref="B8:C8"/>
    <mergeCell ref="B18:C19"/>
    <mergeCell ref="B9:C11"/>
  </mergeCells>
  <conditionalFormatting sqref="B9:C11">
    <cfRule type="expression" priority="1" dxfId="1" stopIfTrue="0">
      <formula>AND(ISNUMBER($B$9),$B$9&lt;0)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B1:K39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36" customWidth="1" min="2" max="2"/>
    <col width="15" customWidth="1" min="3" max="3"/>
    <col width="10" customWidth="1" min="4" max="4"/>
    <col width="22" customWidth="1" min="5" max="5"/>
    <col width="10" customWidth="1" min="6" max="6"/>
    <col width="15" customWidth="1" min="7" max="7"/>
    <col width="14" customWidth="1" min="8" max="8"/>
    <col width="3" customWidth="1" min="9" max="9"/>
    <col width="16" customWidth="1" min="10" max="10"/>
    <col width="15" customWidth="1" min="11" max="11"/>
  </cols>
  <sheetData>
    <row r="1" ht="38" customHeight="1">
      <c r="B1" s="1" t="inlineStr">
        <is>
          <t>Bills calendar</t>
        </is>
      </c>
    </row>
    <row r="2" ht="22" customHeight="1">
      <c r="B2" s="2" t="inlineStr">
        <is>
          <t>Every regular bill, the day it goes out, and where from. Tick Paid when it's gone. Untick them all after payday.</t>
        </is>
      </c>
    </row>
    <row r="3" ht="24" customHeight="1">
      <c r="B3" s="18" t="inlineStr">
        <is>
          <t>Bills per month (total)</t>
        </is>
      </c>
      <c r="C3" s="34">
        <f>SUM(C8:C37)</f>
        <v/>
      </c>
      <c r="E3" s="35" t="inlineStr">
        <is>
          <t>Payday used:</t>
        </is>
      </c>
      <c r="F3" s="36">
        <f>'Safe to spend'!C5</f>
        <v/>
      </c>
      <c r="G3" s="37" t="n"/>
    </row>
    <row r="4" ht="24" customHeight="1">
      <c r="B4" s="18" t="inlineStr">
        <is>
          <t>Still to come out before payday</t>
        </is>
      </c>
      <c r="C4" s="34">
        <f>SUM(J8:J37)</f>
        <v/>
      </c>
      <c r="E4" s="38" t="inlineStr">
        <is>
          <t>(change it on Safe to spend)</t>
        </is>
      </c>
    </row>
    <row r="5" ht="24" customHeight="1">
      <c r="B5" s="18" t="inlineStr">
        <is>
          <t>Overdue right now</t>
        </is>
      </c>
      <c r="C5" s="39">
        <f>COUNTIF(H8:H37,"Overdue")</f>
        <v/>
      </c>
    </row>
    <row r="6" ht="24" customHeight="1"/>
    <row r="7" ht="30" customHeight="1">
      <c r="B7" s="4" t="inlineStr">
        <is>
          <t>Bill</t>
        </is>
      </c>
      <c r="C7" s="4" t="inlineStr">
        <is>
          <t>Amount</t>
        </is>
      </c>
      <c r="D7" s="4" t="inlineStr">
        <is>
          <t>Day due (1-31)</t>
        </is>
      </c>
      <c r="E7" s="4" t="inlineStr">
        <is>
          <t>Account / pot</t>
        </is>
      </c>
      <c r="F7" s="4" t="inlineStr">
        <is>
          <t>Paid?</t>
        </is>
      </c>
      <c r="G7" s="4" t="inlineStr">
        <is>
          <t>Due this month</t>
        </is>
      </c>
      <c r="H7" s="4" t="inlineStr">
        <is>
          <t>Status</t>
        </is>
      </c>
      <c r="J7" s="4" t="inlineStr">
        <is>
          <t>Counts before payday</t>
        </is>
      </c>
      <c r="K7" s="4" t="inlineStr">
        <is>
          <t>Due next month</t>
        </is>
      </c>
    </row>
    <row r="8" ht="22" customHeight="1">
      <c r="B8" s="40" t="n"/>
      <c r="C8" s="41" t="n"/>
      <c r="D8" s="42" t="n"/>
      <c r="E8" s="40" t="n"/>
      <c r="F8" s="43" t="n"/>
      <c r="G8" s="44">
        <f>IF(OR(B8="",D8=""),"",DATE(YEAR(TODAY()),MONTH(TODAY()),MIN(D8,DAY(EOMONTH(TODAY(),0)))))</f>
        <v/>
      </c>
      <c r="H8" s="45">
        <f>IF(G8="","",IF(F8=TRUE,"Paid",IF(G8&lt;TODAY(),"Overdue",IF(G8-TODAY()&lt;=3,"Due soon","Coming up"))))</f>
        <v/>
      </c>
      <c r="J8" s="46">
        <f>IF(OR(G8="",C8="",'Safe to spend'!$C$5=""),"",IF(AND(F8&lt;&gt;TRUE,G8&lt;='Safe to spend'!$C$5),C8,0)+IF(K8&lt;='Safe to spend'!$C$5,C8,0))</f>
        <v/>
      </c>
      <c r="K8" s="47">
        <f>IF(G8="","",DATE(YEAR(EDATE(TODAY(),1)),MONTH(EDATE(TODAY(),1)),MIN(D8,DAY(EOMONTH(TODAY(),1)))))</f>
        <v/>
      </c>
    </row>
    <row r="9" ht="22" customHeight="1">
      <c r="B9" s="40" t="n"/>
      <c r="C9" s="41" t="n"/>
      <c r="D9" s="42" t="n"/>
      <c r="E9" s="40" t="n"/>
      <c r="F9" s="43" t="n"/>
      <c r="G9" s="44">
        <f>IF(OR(B9="",D9=""),"",DATE(YEAR(TODAY()),MONTH(TODAY()),MIN(D9,DAY(EOMONTH(TODAY(),0)))))</f>
        <v/>
      </c>
      <c r="H9" s="45">
        <f>IF(G9="","",IF(F9=TRUE,"Paid",IF(G9&lt;TODAY(),"Overdue",IF(G9-TODAY()&lt;=3,"Due soon","Coming up"))))</f>
        <v/>
      </c>
      <c r="J9" s="46">
        <f>IF(OR(G9="",C9="",'Safe to spend'!$C$5=""),"",IF(AND(F9&lt;&gt;TRUE,G9&lt;='Safe to spend'!$C$5),C9,0)+IF(K9&lt;='Safe to spend'!$C$5,C9,0))</f>
        <v/>
      </c>
      <c r="K9" s="47">
        <f>IF(G9="","",DATE(YEAR(EDATE(TODAY(),1)),MONTH(EDATE(TODAY(),1)),MIN(D9,DAY(EOMONTH(TODAY(),1)))))</f>
        <v/>
      </c>
    </row>
    <row r="10" ht="22" customHeight="1">
      <c r="B10" s="40" t="n"/>
      <c r="C10" s="41" t="n"/>
      <c r="D10" s="42" t="n"/>
      <c r="E10" s="40" t="n"/>
      <c r="F10" s="43" t="n"/>
      <c r="G10" s="44">
        <f>IF(OR(B10="",D10=""),"",DATE(YEAR(TODAY()),MONTH(TODAY()),MIN(D10,DAY(EOMONTH(TODAY(),0)))))</f>
        <v/>
      </c>
      <c r="H10" s="45">
        <f>IF(G10="","",IF(F10=TRUE,"Paid",IF(G10&lt;TODAY(),"Overdue",IF(G10-TODAY()&lt;=3,"Due soon","Coming up"))))</f>
        <v/>
      </c>
      <c r="J10" s="46">
        <f>IF(OR(G10="",C10="",'Safe to spend'!$C$5=""),"",IF(AND(F10&lt;&gt;TRUE,G10&lt;='Safe to spend'!$C$5),C10,0)+IF(K10&lt;='Safe to spend'!$C$5,C10,0))</f>
        <v/>
      </c>
      <c r="K10" s="47">
        <f>IF(G10="","",DATE(YEAR(EDATE(TODAY(),1)),MONTH(EDATE(TODAY(),1)),MIN(D10,DAY(EOMONTH(TODAY(),1)))))</f>
        <v/>
      </c>
    </row>
    <row r="11" ht="22" customHeight="1">
      <c r="B11" s="40" t="n"/>
      <c r="C11" s="41" t="n"/>
      <c r="D11" s="42" t="n"/>
      <c r="E11" s="40" t="n"/>
      <c r="F11" s="43" t="n"/>
      <c r="G11" s="44">
        <f>IF(OR(B11="",D11=""),"",DATE(YEAR(TODAY()),MONTH(TODAY()),MIN(D11,DAY(EOMONTH(TODAY(),0)))))</f>
        <v/>
      </c>
      <c r="H11" s="45">
        <f>IF(G11="","",IF(F11=TRUE,"Paid",IF(G11&lt;TODAY(),"Overdue",IF(G11-TODAY()&lt;=3,"Due soon","Coming up"))))</f>
        <v/>
      </c>
      <c r="J11" s="46">
        <f>IF(OR(G11="",C11="",'Safe to spend'!$C$5=""),"",IF(AND(F11&lt;&gt;TRUE,G11&lt;='Safe to spend'!$C$5),C11,0)+IF(K11&lt;='Safe to spend'!$C$5,C11,0))</f>
        <v/>
      </c>
      <c r="K11" s="47">
        <f>IF(G11="","",DATE(YEAR(EDATE(TODAY(),1)),MONTH(EDATE(TODAY(),1)),MIN(D11,DAY(EOMONTH(TODAY(),1)))))</f>
        <v/>
      </c>
    </row>
    <row r="12" ht="22" customHeight="1">
      <c r="B12" s="40" t="n"/>
      <c r="C12" s="41" t="n"/>
      <c r="D12" s="42" t="n"/>
      <c r="E12" s="40" t="n"/>
      <c r="F12" s="43" t="n"/>
      <c r="G12" s="44">
        <f>IF(OR(B12="",D12=""),"",DATE(YEAR(TODAY()),MONTH(TODAY()),MIN(D12,DAY(EOMONTH(TODAY(),0)))))</f>
        <v/>
      </c>
      <c r="H12" s="45">
        <f>IF(G12="","",IF(F12=TRUE,"Paid",IF(G12&lt;TODAY(),"Overdue",IF(G12-TODAY()&lt;=3,"Due soon","Coming up"))))</f>
        <v/>
      </c>
      <c r="J12" s="46">
        <f>IF(OR(G12="",C12="",'Safe to spend'!$C$5=""),"",IF(AND(F12&lt;&gt;TRUE,G12&lt;='Safe to spend'!$C$5),C12,0)+IF(K12&lt;='Safe to spend'!$C$5,C12,0))</f>
        <v/>
      </c>
      <c r="K12" s="47">
        <f>IF(G12="","",DATE(YEAR(EDATE(TODAY(),1)),MONTH(EDATE(TODAY(),1)),MIN(D12,DAY(EOMONTH(TODAY(),1)))))</f>
        <v/>
      </c>
    </row>
    <row r="13" ht="22" customHeight="1">
      <c r="B13" s="40" t="n"/>
      <c r="C13" s="41" t="n"/>
      <c r="D13" s="42" t="n"/>
      <c r="E13" s="40" t="n"/>
      <c r="F13" s="43" t="n"/>
      <c r="G13" s="44">
        <f>IF(OR(B13="",D13=""),"",DATE(YEAR(TODAY()),MONTH(TODAY()),MIN(D13,DAY(EOMONTH(TODAY(),0)))))</f>
        <v/>
      </c>
      <c r="H13" s="45">
        <f>IF(G13="","",IF(F13=TRUE,"Paid",IF(G13&lt;TODAY(),"Overdue",IF(G13-TODAY()&lt;=3,"Due soon","Coming up"))))</f>
        <v/>
      </c>
      <c r="J13" s="46">
        <f>IF(OR(G13="",C13="",'Safe to spend'!$C$5=""),"",IF(AND(F13&lt;&gt;TRUE,G13&lt;='Safe to spend'!$C$5),C13,0)+IF(K13&lt;='Safe to spend'!$C$5,C13,0))</f>
        <v/>
      </c>
      <c r="K13" s="47">
        <f>IF(G13="","",DATE(YEAR(EDATE(TODAY(),1)),MONTH(EDATE(TODAY(),1)),MIN(D13,DAY(EOMONTH(TODAY(),1)))))</f>
        <v/>
      </c>
    </row>
    <row r="14" ht="22" customHeight="1">
      <c r="B14" s="40" t="n"/>
      <c r="C14" s="41" t="n"/>
      <c r="D14" s="42" t="n"/>
      <c r="E14" s="40" t="n"/>
      <c r="F14" s="43" t="n"/>
      <c r="G14" s="44">
        <f>IF(OR(B14="",D14=""),"",DATE(YEAR(TODAY()),MONTH(TODAY()),MIN(D14,DAY(EOMONTH(TODAY(),0)))))</f>
        <v/>
      </c>
      <c r="H14" s="45">
        <f>IF(G14="","",IF(F14=TRUE,"Paid",IF(G14&lt;TODAY(),"Overdue",IF(G14-TODAY()&lt;=3,"Due soon","Coming up"))))</f>
        <v/>
      </c>
      <c r="J14" s="46">
        <f>IF(OR(G14="",C14="",'Safe to spend'!$C$5=""),"",IF(AND(F14&lt;&gt;TRUE,G14&lt;='Safe to spend'!$C$5),C14,0)+IF(K14&lt;='Safe to spend'!$C$5,C14,0))</f>
        <v/>
      </c>
      <c r="K14" s="47">
        <f>IF(G14="","",DATE(YEAR(EDATE(TODAY(),1)),MONTH(EDATE(TODAY(),1)),MIN(D14,DAY(EOMONTH(TODAY(),1)))))</f>
        <v/>
      </c>
    </row>
    <row r="15" ht="22" customHeight="1">
      <c r="B15" s="40" t="n"/>
      <c r="C15" s="41" t="n"/>
      <c r="D15" s="42" t="n"/>
      <c r="E15" s="40" t="n"/>
      <c r="F15" s="43" t="n"/>
      <c r="G15" s="44">
        <f>IF(OR(B15="",D15=""),"",DATE(YEAR(TODAY()),MONTH(TODAY()),MIN(D15,DAY(EOMONTH(TODAY(),0)))))</f>
        <v/>
      </c>
      <c r="H15" s="45">
        <f>IF(G15="","",IF(F15=TRUE,"Paid",IF(G15&lt;TODAY(),"Overdue",IF(G15-TODAY()&lt;=3,"Due soon","Coming up"))))</f>
        <v/>
      </c>
      <c r="J15" s="46">
        <f>IF(OR(G15="",C15="",'Safe to spend'!$C$5=""),"",IF(AND(F15&lt;&gt;TRUE,G15&lt;='Safe to spend'!$C$5),C15,0)+IF(K15&lt;='Safe to spend'!$C$5,C15,0))</f>
        <v/>
      </c>
      <c r="K15" s="47">
        <f>IF(G15="","",DATE(YEAR(EDATE(TODAY(),1)),MONTH(EDATE(TODAY(),1)),MIN(D15,DAY(EOMONTH(TODAY(),1)))))</f>
        <v/>
      </c>
    </row>
    <row r="16" ht="22" customHeight="1">
      <c r="B16" s="40" t="n"/>
      <c r="C16" s="41" t="n"/>
      <c r="D16" s="42" t="n"/>
      <c r="E16" s="40" t="n"/>
      <c r="F16" s="43" t="n"/>
      <c r="G16" s="44">
        <f>IF(OR(B16="",D16=""),"",DATE(YEAR(TODAY()),MONTH(TODAY()),MIN(D16,DAY(EOMONTH(TODAY(),0)))))</f>
        <v/>
      </c>
      <c r="H16" s="45">
        <f>IF(G16="","",IF(F16=TRUE,"Paid",IF(G16&lt;TODAY(),"Overdue",IF(G16-TODAY()&lt;=3,"Due soon","Coming up"))))</f>
        <v/>
      </c>
      <c r="J16" s="46">
        <f>IF(OR(G16="",C16="",'Safe to spend'!$C$5=""),"",IF(AND(F16&lt;&gt;TRUE,G16&lt;='Safe to spend'!$C$5),C16,0)+IF(K16&lt;='Safe to spend'!$C$5,C16,0))</f>
        <v/>
      </c>
      <c r="K16" s="47">
        <f>IF(G16="","",DATE(YEAR(EDATE(TODAY(),1)),MONTH(EDATE(TODAY(),1)),MIN(D16,DAY(EOMONTH(TODAY(),1)))))</f>
        <v/>
      </c>
    </row>
    <row r="17" ht="22" customHeight="1">
      <c r="B17" s="40" t="n"/>
      <c r="C17" s="41" t="n"/>
      <c r="D17" s="42" t="n"/>
      <c r="E17" s="40" t="n"/>
      <c r="F17" s="43" t="n"/>
      <c r="G17" s="44">
        <f>IF(OR(B17="",D17=""),"",DATE(YEAR(TODAY()),MONTH(TODAY()),MIN(D17,DAY(EOMONTH(TODAY(),0)))))</f>
        <v/>
      </c>
      <c r="H17" s="45">
        <f>IF(G17="","",IF(F17=TRUE,"Paid",IF(G17&lt;TODAY(),"Overdue",IF(G17-TODAY()&lt;=3,"Due soon","Coming up"))))</f>
        <v/>
      </c>
      <c r="J17" s="46">
        <f>IF(OR(G17="",C17="",'Safe to spend'!$C$5=""),"",IF(AND(F17&lt;&gt;TRUE,G17&lt;='Safe to spend'!$C$5),C17,0)+IF(K17&lt;='Safe to spend'!$C$5,C17,0))</f>
        <v/>
      </c>
      <c r="K17" s="47">
        <f>IF(G17="","",DATE(YEAR(EDATE(TODAY(),1)),MONTH(EDATE(TODAY(),1)),MIN(D17,DAY(EOMONTH(TODAY(),1)))))</f>
        <v/>
      </c>
    </row>
    <row r="18" ht="22" customHeight="1">
      <c r="B18" s="40" t="n"/>
      <c r="C18" s="41" t="n"/>
      <c r="D18" s="42" t="n"/>
      <c r="E18" s="40" t="n"/>
      <c r="F18" s="43" t="n"/>
      <c r="G18" s="44">
        <f>IF(OR(B18="",D18=""),"",DATE(YEAR(TODAY()),MONTH(TODAY()),MIN(D18,DAY(EOMONTH(TODAY(),0)))))</f>
        <v/>
      </c>
      <c r="H18" s="45">
        <f>IF(G18="","",IF(F18=TRUE,"Paid",IF(G18&lt;TODAY(),"Overdue",IF(G18-TODAY()&lt;=3,"Due soon","Coming up"))))</f>
        <v/>
      </c>
      <c r="J18" s="46">
        <f>IF(OR(G18="",C18="",'Safe to spend'!$C$5=""),"",IF(AND(F18&lt;&gt;TRUE,G18&lt;='Safe to spend'!$C$5),C18,0)+IF(K18&lt;='Safe to spend'!$C$5,C18,0))</f>
        <v/>
      </c>
      <c r="K18" s="47">
        <f>IF(G18="","",DATE(YEAR(EDATE(TODAY(),1)),MONTH(EDATE(TODAY(),1)),MIN(D18,DAY(EOMONTH(TODAY(),1)))))</f>
        <v/>
      </c>
    </row>
    <row r="19" ht="22" customHeight="1">
      <c r="B19" s="40" t="n"/>
      <c r="C19" s="41" t="n"/>
      <c r="D19" s="42" t="n"/>
      <c r="E19" s="40" t="n"/>
      <c r="F19" s="43" t="n"/>
      <c r="G19" s="44">
        <f>IF(OR(B19="",D19=""),"",DATE(YEAR(TODAY()),MONTH(TODAY()),MIN(D19,DAY(EOMONTH(TODAY(),0)))))</f>
        <v/>
      </c>
      <c r="H19" s="45">
        <f>IF(G19="","",IF(F19=TRUE,"Paid",IF(G19&lt;TODAY(),"Overdue",IF(G19-TODAY()&lt;=3,"Due soon","Coming up"))))</f>
        <v/>
      </c>
      <c r="J19" s="46">
        <f>IF(OR(G19="",C19="",'Safe to spend'!$C$5=""),"",IF(AND(F19&lt;&gt;TRUE,G19&lt;='Safe to spend'!$C$5),C19,0)+IF(K19&lt;='Safe to spend'!$C$5,C19,0))</f>
        <v/>
      </c>
      <c r="K19" s="47">
        <f>IF(G19="","",DATE(YEAR(EDATE(TODAY(),1)),MONTH(EDATE(TODAY(),1)),MIN(D19,DAY(EOMONTH(TODAY(),1)))))</f>
        <v/>
      </c>
    </row>
    <row r="20" ht="22" customHeight="1">
      <c r="B20" s="40" t="n"/>
      <c r="C20" s="41" t="n"/>
      <c r="D20" s="42" t="n"/>
      <c r="E20" s="40" t="n"/>
      <c r="F20" s="43" t="n"/>
      <c r="G20" s="44">
        <f>IF(OR(B20="",D20=""),"",DATE(YEAR(TODAY()),MONTH(TODAY()),MIN(D20,DAY(EOMONTH(TODAY(),0)))))</f>
        <v/>
      </c>
      <c r="H20" s="45">
        <f>IF(G20="","",IF(F20=TRUE,"Paid",IF(G20&lt;TODAY(),"Overdue",IF(G20-TODAY()&lt;=3,"Due soon","Coming up"))))</f>
        <v/>
      </c>
      <c r="J20" s="46">
        <f>IF(OR(G20="",C20="",'Safe to spend'!$C$5=""),"",IF(AND(F20&lt;&gt;TRUE,G20&lt;='Safe to spend'!$C$5),C20,0)+IF(K20&lt;='Safe to spend'!$C$5,C20,0))</f>
        <v/>
      </c>
      <c r="K20" s="47">
        <f>IF(G20="","",DATE(YEAR(EDATE(TODAY(),1)),MONTH(EDATE(TODAY(),1)),MIN(D20,DAY(EOMONTH(TODAY(),1)))))</f>
        <v/>
      </c>
    </row>
    <row r="21" ht="22" customHeight="1">
      <c r="B21" s="40" t="n"/>
      <c r="C21" s="41" t="n"/>
      <c r="D21" s="42" t="n"/>
      <c r="E21" s="40" t="n"/>
      <c r="F21" s="43" t="n"/>
      <c r="G21" s="44">
        <f>IF(OR(B21="",D21=""),"",DATE(YEAR(TODAY()),MONTH(TODAY()),MIN(D21,DAY(EOMONTH(TODAY(),0)))))</f>
        <v/>
      </c>
      <c r="H21" s="45">
        <f>IF(G21="","",IF(F21=TRUE,"Paid",IF(G21&lt;TODAY(),"Overdue",IF(G21-TODAY()&lt;=3,"Due soon","Coming up"))))</f>
        <v/>
      </c>
      <c r="J21" s="46">
        <f>IF(OR(G21="",C21="",'Safe to spend'!$C$5=""),"",IF(AND(F21&lt;&gt;TRUE,G21&lt;='Safe to spend'!$C$5),C21,0)+IF(K21&lt;='Safe to spend'!$C$5,C21,0))</f>
        <v/>
      </c>
      <c r="K21" s="47">
        <f>IF(G21="","",DATE(YEAR(EDATE(TODAY(),1)),MONTH(EDATE(TODAY(),1)),MIN(D21,DAY(EOMONTH(TODAY(),1)))))</f>
        <v/>
      </c>
    </row>
    <row r="22" ht="22" customHeight="1">
      <c r="B22" s="40" t="n"/>
      <c r="C22" s="41" t="n"/>
      <c r="D22" s="42" t="n"/>
      <c r="E22" s="40" t="n"/>
      <c r="F22" s="43" t="n"/>
      <c r="G22" s="44">
        <f>IF(OR(B22="",D22=""),"",DATE(YEAR(TODAY()),MONTH(TODAY()),MIN(D22,DAY(EOMONTH(TODAY(),0)))))</f>
        <v/>
      </c>
      <c r="H22" s="45">
        <f>IF(G22="","",IF(F22=TRUE,"Paid",IF(G22&lt;TODAY(),"Overdue",IF(G22-TODAY()&lt;=3,"Due soon","Coming up"))))</f>
        <v/>
      </c>
      <c r="J22" s="46">
        <f>IF(OR(G22="",C22="",'Safe to spend'!$C$5=""),"",IF(AND(F22&lt;&gt;TRUE,G22&lt;='Safe to spend'!$C$5),C22,0)+IF(K22&lt;='Safe to spend'!$C$5,C22,0))</f>
        <v/>
      </c>
      <c r="K22" s="47">
        <f>IF(G22="","",DATE(YEAR(EDATE(TODAY(),1)),MONTH(EDATE(TODAY(),1)),MIN(D22,DAY(EOMONTH(TODAY(),1)))))</f>
        <v/>
      </c>
    </row>
    <row r="23" ht="22" customHeight="1">
      <c r="B23" s="40" t="n"/>
      <c r="C23" s="41" t="n"/>
      <c r="D23" s="42" t="n"/>
      <c r="E23" s="40" t="n"/>
      <c r="F23" s="43" t="n"/>
      <c r="G23" s="44">
        <f>IF(OR(B23="",D23=""),"",DATE(YEAR(TODAY()),MONTH(TODAY()),MIN(D23,DAY(EOMONTH(TODAY(),0)))))</f>
        <v/>
      </c>
      <c r="H23" s="45">
        <f>IF(G23="","",IF(F23=TRUE,"Paid",IF(G23&lt;TODAY(),"Overdue",IF(G23-TODAY()&lt;=3,"Due soon","Coming up"))))</f>
        <v/>
      </c>
      <c r="J23" s="46">
        <f>IF(OR(G23="",C23="",'Safe to spend'!$C$5=""),"",IF(AND(F23&lt;&gt;TRUE,G23&lt;='Safe to spend'!$C$5),C23,0)+IF(K23&lt;='Safe to spend'!$C$5,C23,0))</f>
        <v/>
      </c>
      <c r="K23" s="47">
        <f>IF(G23="","",DATE(YEAR(EDATE(TODAY(),1)),MONTH(EDATE(TODAY(),1)),MIN(D23,DAY(EOMONTH(TODAY(),1)))))</f>
        <v/>
      </c>
    </row>
    <row r="24" ht="22" customHeight="1">
      <c r="B24" s="40" t="n"/>
      <c r="C24" s="41" t="n"/>
      <c r="D24" s="42" t="n"/>
      <c r="E24" s="40" t="n"/>
      <c r="F24" s="43" t="n"/>
      <c r="G24" s="44">
        <f>IF(OR(B24="",D24=""),"",DATE(YEAR(TODAY()),MONTH(TODAY()),MIN(D24,DAY(EOMONTH(TODAY(),0)))))</f>
        <v/>
      </c>
      <c r="H24" s="45">
        <f>IF(G24="","",IF(F24=TRUE,"Paid",IF(G24&lt;TODAY(),"Overdue",IF(G24-TODAY()&lt;=3,"Due soon","Coming up"))))</f>
        <v/>
      </c>
      <c r="J24" s="46">
        <f>IF(OR(G24="",C24="",'Safe to spend'!$C$5=""),"",IF(AND(F24&lt;&gt;TRUE,G24&lt;='Safe to spend'!$C$5),C24,0)+IF(K24&lt;='Safe to spend'!$C$5,C24,0))</f>
        <v/>
      </c>
      <c r="K24" s="47">
        <f>IF(G24="","",DATE(YEAR(EDATE(TODAY(),1)),MONTH(EDATE(TODAY(),1)),MIN(D24,DAY(EOMONTH(TODAY(),1)))))</f>
        <v/>
      </c>
    </row>
    <row r="25" ht="22" customHeight="1">
      <c r="B25" s="40" t="n"/>
      <c r="C25" s="41" t="n"/>
      <c r="D25" s="42" t="n"/>
      <c r="E25" s="40" t="n"/>
      <c r="F25" s="43" t="n"/>
      <c r="G25" s="44">
        <f>IF(OR(B25="",D25=""),"",DATE(YEAR(TODAY()),MONTH(TODAY()),MIN(D25,DAY(EOMONTH(TODAY(),0)))))</f>
        <v/>
      </c>
      <c r="H25" s="45">
        <f>IF(G25="","",IF(F25=TRUE,"Paid",IF(G25&lt;TODAY(),"Overdue",IF(G25-TODAY()&lt;=3,"Due soon","Coming up"))))</f>
        <v/>
      </c>
      <c r="J25" s="46">
        <f>IF(OR(G25="",C25="",'Safe to spend'!$C$5=""),"",IF(AND(F25&lt;&gt;TRUE,G25&lt;='Safe to spend'!$C$5),C25,0)+IF(K25&lt;='Safe to spend'!$C$5,C25,0))</f>
        <v/>
      </c>
      <c r="K25" s="47">
        <f>IF(G25="","",DATE(YEAR(EDATE(TODAY(),1)),MONTH(EDATE(TODAY(),1)),MIN(D25,DAY(EOMONTH(TODAY(),1)))))</f>
        <v/>
      </c>
    </row>
    <row r="26" ht="22" customHeight="1">
      <c r="B26" s="40" t="n"/>
      <c r="C26" s="41" t="n"/>
      <c r="D26" s="42" t="n"/>
      <c r="E26" s="40" t="n"/>
      <c r="F26" s="43" t="n"/>
      <c r="G26" s="44">
        <f>IF(OR(B26="",D26=""),"",DATE(YEAR(TODAY()),MONTH(TODAY()),MIN(D26,DAY(EOMONTH(TODAY(),0)))))</f>
        <v/>
      </c>
      <c r="H26" s="45">
        <f>IF(G26="","",IF(F26=TRUE,"Paid",IF(G26&lt;TODAY(),"Overdue",IF(G26-TODAY()&lt;=3,"Due soon","Coming up"))))</f>
        <v/>
      </c>
      <c r="J26" s="46">
        <f>IF(OR(G26="",C26="",'Safe to spend'!$C$5=""),"",IF(AND(F26&lt;&gt;TRUE,G26&lt;='Safe to spend'!$C$5),C26,0)+IF(K26&lt;='Safe to spend'!$C$5,C26,0))</f>
        <v/>
      </c>
      <c r="K26" s="47">
        <f>IF(G26="","",DATE(YEAR(EDATE(TODAY(),1)),MONTH(EDATE(TODAY(),1)),MIN(D26,DAY(EOMONTH(TODAY(),1)))))</f>
        <v/>
      </c>
    </row>
    <row r="27" ht="22" customHeight="1">
      <c r="B27" s="40" t="n"/>
      <c r="C27" s="41" t="n"/>
      <c r="D27" s="42" t="n"/>
      <c r="E27" s="40" t="n"/>
      <c r="F27" s="43" t="n"/>
      <c r="G27" s="44">
        <f>IF(OR(B27="",D27=""),"",DATE(YEAR(TODAY()),MONTH(TODAY()),MIN(D27,DAY(EOMONTH(TODAY(),0)))))</f>
        <v/>
      </c>
      <c r="H27" s="45">
        <f>IF(G27="","",IF(F27=TRUE,"Paid",IF(G27&lt;TODAY(),"Overdue",IF(G27-TODAY()&lt;=3,"Due soon","Coming up"))))</f>
        <v/>
      </c>
      <c r="J27" s="46">
        <f>IF(OR(G27="",C27="",'Safe to spend'!$C$5=""),"",IF(AND(F27&lt;&gt;TRUE,G27&lt;='Safe to spend'!$C$5),C27,0)+IF(K27&lt;='Safe to spend'!$C$5,C27,0))</f>
        <v/>
      </c>
      <c r="K27" s="47">
        <f>IF(G27="","",DATE(YEAR(EDATE(TODAY(),1)),MONTH(EDATE(TODAY(),1)),MIN(D27,DAY(EOMONTH(TODAY(),1)))))</f>
        <v/>
      </c>
    </row>
    <row r="28" ht="22" customHeight="1">
      <c r="B28" s="40" t="n"/>
      <c r="C28" s="41" t="n"/>
      <c r="D28" s="42" t="n"/>
      <c r="E28" s="40" t="n"/>
      <c r="F28" s="43" t="n"/>
      <c r="G28" s="44">
        <f>IF(OR(B28="",D28=""),"",DATE(YEAR(TODAY()),MONTH(TODAY()),MIN(D28,DAY(EOMONTH(TODAY(),0)))))</f>
        <v/>
      </c>
      <c r="H28" s="45">
        <f>IF(G28="","",IF(F28=TRUE,"Paid",IF(G28&lt;TODAY(),"Overdue",IF(G28-TODAY()&lt;=3,"Due soon","Coming up"))))</f>
        <v/>
      </c>
      <c r="J28" s="46">
        <f>IF(OR(G28="",C28="",'Safe to spend'!$C$5=""),"",IF(AND(F28&lt;&gt;TRUE,G28&lt;='Safe to spend'!$C$5),C28,0)+IF(K28&lt;='Safe to spend'!$C$5,C28,0))</f>
        <v/>
      </c>
      <c r="K28" s="47">
        <f>IF(G28="","",DATE(YEAR(EDATE(TODAY(),1)),MONTH(EDATE(TODAY(),1)),MIN(D28,DAY(EOMONTH(TODAY(),1)))))</f>
        <v/>
      </c>
    </row>
    <row r="29" ht="22" customHeight="1">
      <c r="B29" s="40" t="n"/>
      <c r="C29" s="41" t="n"/>
      <c r="D29" s="42" t="n"/>
      <c r="E29" s="40" t="n"/>
      <c r="F29" s="43" t="n"/>
      <c r="G29" s="44">
        <f>IF(OR(B29="",D29=""),"",DATE(YEAR(TODAY()),MONTH(TODAY()),MIN(D29,DAY(EOMONTH(TODAY(),0)))))</f>
        <v/>
      </c>
      <c r="H29" s="45">
        <f>IF(G29="","",IF(F29=TRUE,"Paid",IF(G29&lt;TODAY(),"Overdue",IF(G29-TODAY()&lt;=3,"Due soon","Coming up"))))</f>
        <v/>
      </c>
      <c r="J29" s="46">
        <f>IF(OR(G29="",C29="",'Safe to spend'!$C$5=""),"",IF(AND(F29&lt;&gt;TRUE,G29&lt;='Safe to spend'!$C$5),C29,0)+IF(K29&lt;='Safe to spend'!$C$5,C29,0))</f>
        <v/>
      </c>
      <c r="K29" s="47">
        <f>IF(G29="","",DATE(YEAR(EDATE(TODAY(),1)),MONTH(EDATE(TODAY(),1)),MIN(D29,DAY(EOMONTH(TODAY(),1)))))</f>
        <v/>
      </c>
    </row>
    <row r="30" ht="22" customHeight="1">
      <c r="B30" s="40" t="n"/>
      <c r="C30" s="41" t="n"/>
      <c r="D30" s="42" t="n"/>
      <c r="E30" s="40" t="n"/>
      <c r="F30" s="43" t="n"/>
      <c r="G30" s="44">
        <f>IF(OR(B30="",D30=""),"",DATE(YEAR(TODAY()),MONTH(TODAY()),MIN(D30,DAY(EOMONTH(TODAY(),0)))))</f>
        <v/>
      </c>
      <c r="H30" s="45">
        <f>IF(G30="","",IF(F30=TRUE,"Paid",IF(G30&lt;TODAY(),"Overdue",IF(G30-TODAY()&lt;=3,"Due soon","Coming up"))))</f>
        <v/>
      </c>
      <c r="J30" s="46">
        <f>IF(OR(G30="",C30="",'Safe to spend'!$C$5=""),"",IF(AND(F30&lt;&gt;TRUE,G30&lt;='Safe to spend'!$C$5),C30,0)+IF(K30&lt;='Safe to spend'!$C$5,C30,0))</f>
        <v/>
      </c>
      <c r="K30" s="47">
        <f>IF(G30="","",DATE(YEAR(EDATE(TODAY(),1)),MONTH(EDATE(TODAY(),1)),MIN(D30,DAY(EOMONTH(TODAY(),1)))))</f>
        <v/>
      </c>
    </row>
    <row r="31" ht="22" customHeight="1">
      <c r="B31" s="40" t="n"/>
      <c r="C31" s="41" t="n"/>
      <c r="D31" s="42" t="n"/>
      <c r="E31" s="40" t="n"/>
      <c r="F31" s="43" t="n"/>
      <c r="G31" s="44">
        <f>IF(OR(B31="",D31=""),"",DATE(YEAR(TODAY()),MONTH(TODAY()),MIN(D31,DAY(EOMONTH(TODAY(),0)))))</f>
        <v/>
      </c>
      <c r="H31" s="45">
        <f>IF(G31="","",IF(F31=TRUE,"Paid",IF(G31&lt;TODAY(),"Overdue",IF(G31-TODAY()&lt;=3,"Due soon","Coming up"))))</f>
        <v/>
      </c>
      <c r="J31" s="46">
        <f>IF(OR(G31="",C31="",'Safe to spend'!$C$5=""),"",IF(AND(F31&lt;&gt;TRUE,G31&lt;='Safe to spend'!$C$5),C31,0)+IF(K31&lt;='Safe to spend'!$C$5,C31,0))</f>
        <v/>
      </c>
      <c r="K31" s="47">
        <f>IF(G31="","",DATE(YEAR(EDATE(TODAY(),1)),MONTH(EDATE(TODAY(),1)),MIN(D31,DAY(EOMONTH(TODAY(),1)))))</f>
        <v/>
      </c>
    </row>
    <row r="32" ht="22" customHeight="1">
      <c r="B32" s="40" t="n"/>
      <c r="C32" s="41" t="n"/>
      <c r="D32" s="42" t="n"/>
      <c r="E32" s="40" t="n"/>
      <c r="F32" s="43" t="n"/>
      <c r="G32" s="44">
        <f>IF(OR(B32="",D32=""),"",DATE(YEAR(TODAY()),MONTH(TODAY()),MIN(D32,DAY(EOMONTH(TODAY(),0)))))</f>
        <v/>
      </c>
      <c r="H32" s="45">
        <f>IF(G32="","",IF(F32=TRUE,"Paid",IF(G32&lt;TODAY(),"Overdue",IF(G32-TODAY()&lt;=3,"Due soon","Coming up"))))</f>
        <v/>
      </c>
      <c r="J32" s="46">
        <f>IF(OR(G32="",C32="",'Safe to spend'!$C$5=""),"",IF(AND(F32&lt;&gt;TRUE,G32&lt;='Safe to spend'!$C$5),C32,0)+IF(K32&lt;='Safe to spend'!$C$5,C32,0))</f>
        <v/>
      </c>
      <c r="K32" s="47">
        <f>IF(G32="","",DATE(YEAR(EDATE(TODAY(),1)),MONTH(EDATE(TODAY(),1)),MIN(D32,DAY(EOMONTH(TODAY(),1)))))</f>
        <v/>
      </c>
    </row>
    <row r="33" ht="22" customHeight="1">
      <c r="B33" s="40" t="n"/>
      <c r="C33" s="41" t="n"/>
      <c r="D33" s="42" t="n"/>
      <c r="E33" s="40" t="n"/>
      <c r="F33" s="43" t="n"/>
      <c r="G33" s="44">
        <f>IF(OR(B33="",D33=""),"",DATE(YEAR(TODAY()),MONTH(TODAY()),MIN(D33,DAY(EOMONTH(TODAY(),0)))))</f>
        <v/>
      </c>
      <c r="H33" s="45">
        <f>IF(G33="","",IF(F33=TRUE,"Paid",IF(G33&lt;TODAY(),"Overdue",IF(G33-TODAY()&lt;=3,"Due soon","Coming up"))))</f>
        <v/>
      </c>
      <c r="J33" s="46">
        <f>IF(OR(G33="",C33="",'Safe to spend'!$C$5=""),"",IF(AND(F33&lt;&gt;TRUE,G33&lt;='Safe to spend'!$C$5),C33,0)+IF(K33&lt;='Safe to spend'!$C$5,C33,0))</f>
        <v/>
      </c>
      <c r="K33" s="47">
        <f>IF(G33="","",DATE(YEAR(EDATE(TODAY(),1)),MONTH(EDATE(TODAY(),1)),MIN(D33,DAY(EOMONTH(TODAY(),1)))))</f>
        <v/>
      </c>
    </row>
    <row r="34" ht="22" customHeight="1">
      <c r="B34" s="40" t="n"/>
      <c r="C34" s="41" t="n"/>
      <c r="D34" s="42" t="n"/>
      <c r="E34" s="40" t="n"/>
      <c r="F34" s="43" t="n"/>
      <c r="G34" s="44">
        <f>IF(OR(B34="",D34=""),"",DATE(YEAR(TODAY()),MONTH(TODAY()),MIN(D34,DAY(EOMONTH(TODAY(),0)))))</f>
        <v/>
      </c>
      <c r="H34" s="45">
        <f>IF(G34="","",IF(F34=TRUE,"Paid",IF(G34&lt;TODAY(),"Overdue",IF(G34-TODAY()&lt;=3,"Due soon","Coming up"))))</f>
        <v/>
      </c>
      <c r="J34" s="46">
        <f>IF(OR(G34="",C34="",'Safe to spend'!$C$5=""),"",IF(AND(F34&lt;&gt;TRUE,G34&lt;='Safe to spend'!$C$5),C34,0)+IF(K34&lt;='Safe to spend'!$C$5,C34,0))</f>
        <v/>
      </c>
      <c r="K34" s="47">
        <f>IF(G34="","",DATE(YEAR(EDATE(TODAY(),1)),MONTH(EDATE(TODAY(),1)),MIN(D34,DAY(EOMONTH(TODAY(),1)))))</f>
        <v/>
      </c>
    </row>
    <row r="35" ht="22" customHeight="1">
      <c r="B35" s="40" t="n"/>
      <c r="C35" s="41" t="n"/>
      <c r="D35" s="42" t="n"/>
      <c r="E35" s="40" t="n"/>
      <c r="F35" s="43" t="n"/>
      <c r="G35" s="44">
        <f>IF(OR(B35="",D35=""),"",DATE(YEAR(TODAY()),MONTH(TODAY()),MIN(D35,DAY(EOMONTH(TODAY(),0)))))</f>
        <v/>
      </c>
      <c r="H35" s="45">
        <f>IF(G35="","",IF(F35=TRUE,"Paid",IF(G35&lt;TODAY(),"Overdue",IF(G35-TODAY()&lt;=3,"Due soon","Coming up"))))</f>
        <v/>
      </c>
      <c r="J35" s="46">
        <f>IF(OR(G35="",C35="",'Safe to spend'!$C$5=""),"",IF(AND(F35&lt;&gt;TRUE,G35&lt;='Safe to spend'!$C$5),C35,0)+IF(K35&lt;='Safe to spend'!$C$5,C35,0))</f>
        <v/>
      </c>
      <c r="K35" s="47">
        <f>IF(G35="","",DATE(YEAR(EDATE(TODAY(),1)),MONTH(EDATE(TODAY(),1)),MIN(D35,DAY(EOMONTH(TODAY(),1)))))</f>
        <v/>
      </c>
    </row>
    <row r="36" ht="22" customHeight="1">
      <c r="B36" s="40" t="n"/>
      <c r="C36" s="41" t="n"/>
      <c r="D36" s="42" t="n"/>
      <c r="E36" s="40" t="n"/>
      <c r="F36" s="43" t="n"/>
      <c r="G36" s="44">
        <f>IF(OR(B36="",D36=""),"",DATE(YEAR(TODAY()),MONTH(TODAY()),MIN(D36,DAY(EOMONTH(TODAY(),0)))))</f>
        <v/>
      </c>
      <c r="H36" s="45">
        <f>IF(G36="","",IF(F36=TRUE,"Paid",IF(G36&lt;TODAY(),"Overdue",IF(G36-TODAY()&lt;=3,"Due soon","Coming up"))))</f>
        <v/>
      </c>
      <c r="J36" s="46">
        <f>IF(OR(G36="",C36="",'Safe to spend'!$C$5=""),"",IF(AND(F36&lt;&gt;TRUE,G36&lt;='Safe to spend'!$C$5),C36,0)+IF(K36&lt;='Safe to spend'!$C$5,C36,0))</f>
        <v/>
      </c>
      <c r="K36" s="47">
        <f>IF(G36="","",DATE(YEAR(EDATE(TODAY(),1)),MONTH(EDATE(TODAY(),1)),MIN(D36,DAY(EOMONTH(TODAY(),1)))))</f>
        <v/>
      </c>
    </row>
    <row r="37" ht="22" customHeight="1">
      <c r="B37" s="40" t="n"/>
      <c r="C37" s="41" t="n"/>
      <c r="D37" s="42" t="n"/>
      <c r="E37" s="40" t="n"/>
      <c r="F37" s="43" t="n"/>
      <c r="G37" s="44">
        <f>IF(OR(B37="",D37=""),"",DATE(YEAR(TODAY()),MONTH(TODAY()),MIN(D37,DAY(EOMONTH(TODAY(),0)))))</f>
        <v/>
      </c>
      <c r="H37" s="45">
        <f>IF(G37="","",IF(F37=TRUE,"Paid",IF(G37&lt;TODAY(),"Overdue",IF(G37-TODAY()&lt;=3,"Due soon","Coming up"))))</f>
        <v/>
      </c>
      <c r="J37" s="46">
        <f>IF(OR(G37="",C37="",'Safe to spend'!$C$5=""),"",IF(AND(F37&lt;&gt;TRUE,G37&lt;='Safe to spend'!$C$5),C37,0)+IF(K37&lt;='Safe to spend'!$C$5,C37,0))</f>
        <v/>
      </c>
      <c r="K37" s="47">
        <f>IF(G37="","",DATE(YEAR(EDATE(TODAY(),1)),MONTH(EDATE(TODAY(),1)),MIN(D37,DAY(EOMONTH(TODAY(),1)))))</f>
        <v/>
      </c>
    </row>
    <row r="39">
      <c r="B39" s="16" t="inlineStr">
        <is>
          <t>Day 29-31 in a short month counts as the last day of that month. Annual bills live on the Annual costs tab, not here.</t>
        </is>
      </c>
    </row>
  </sheetData>
  <mergeCells count="1">
    <mergeCell ref="F3:G3"/>
  </mergeCells>
  <conditionalFormatting sqref="C5">
    <cfRule type="expression" priority="1" dxfId="1" stopIfTrue="0">
      <formula>$C$5&gt;0</formula>
    </cfRule>
  </conditionalFormatting>
  <conditionalFormatting sqref="B8:H37">
    <cfRule type="expression" priority="2" dxfId="1" stopIfTrue="0">
      <formula>$H8="Overdue"</formula>
    </cfRule>
    <cfRule type="expression" priority="3" dxfId="2" stopIfTrue="0">
      <formula>$H8="Due soon"</formula>
    </cfRule>
    <cfRule type="expression" priority="4" dxfId="0" stopIfTrue="0">
      <formula>$H8="Paid"</formula>
    </cfRule>
  </conditionalFormatting>
  <dataValidations count="2">
    <dataValidation sqref="F8:F37" showDropDown="0" showInputMessage="0" showErrorMessage="0" allowBlank="1" errorTitle="Not on the list" error="Please pick from the list." type="list">
      <formula1>"TRUE,FALSE"</formula1>
    </dataValidation>
    <dataValidation sqref="D8:D37" showDropDown="0" showInputMessage="0" showErrorMessage="0" allowBlank="1" errorTitle="Day of month" error="Type a day of the month from 1 to 31." type="whole" operator="between">
      <formula1>1</formula1>
      <formula2>31</formula2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2A9D8F"/>
    <outlinePr summaryBelow="1" summaryRight="1"/>
    <pageSetUpPr fitToPage="1"/>
  </sheetPr>
  <dimension ref="B1:I21"/>
  <sheetViews>
    <sheetView showGridLines="0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36" customWidth="1" min="2" max="2"/>
    <col width="40" customWidth="1" min="3" max="3"/>
    <col width="16" customWidth="1" min="4" max="4"/>
    <col width="16" customWidth="1" min="5" max="5"/>
    <col width="15" customWidth="1" min="6" max="6"/>
    <col width="12" customWidth="1" min="7" max="7"/>
    <col width="24" customWidth="1" min="8" max="8"/>
    <col width="26" customWidth="1" min="9" max="9"/>
  </cols>
  <sheetData>
    <row r="1" ht="38" customHeight="1">
      <c r="B1" s="1" t="inlineStr">
        <is>
          <t>Money pots plan</t>
        </is>
      </c>
    </row>
    <row r="2" ht="22" customHeight="1">
      <c r="B2" s="2" t="inlineStr">
        <is>
          <t>A 'pot' = a savings pot or separate account, whatever your bank calls it. Works with any UK bank; even one extra account helps.</t>
        </is>
      </c>
    </row>
    <row r="4" ht="28" customHeight="1">
      <c r="B4" s="18" t="inlineStr">
        <is>
          <t>Take-home pay per month</t>
        </is>
      </c>
      <c r="D4" s="19" t="n"/>
      <c r="F4" s="16" t="inlineStr">
        <is>
          <t>(after tax, NI and pension: what actually lands in your account)</t>
        </is>
      </c>
    </row>
    <row r="6" ht="30" customHeight="1">
      <c r="B6" s="4" t="inlineStr">
        <is>
          <t>Pot</t>
        </is>
      </c>
      <c r="C6" s="4" t="inlineStr">
        <is>
          <t>What it's for</t>
        </is>
      </c>
      <c r="D6" s="4" t="inlineStr">
        <is>
          <t>Suggested per month</t>
        </is>
      </c>
      <c r="E6" s="4" t="inlineStr">
        <is>
          <t>Your amount (optional)</t>
        </is>
      </c>
      <c r="F6" s="4" t="inlineStr">
        <is>
          <t>Using</t>
        </is>
      </c>
      <c r="G6" s="4" t="inlineStr">
        <is>
          <t>% of pay</t>
        </is>
      </c>
      <c r="H6" s="4" t="inlineStr">
        <is>
          <t>Account / pot name</t>
        </is>
      </c>
      <c r="I6" s="4" t="inlineStr">
        <is>
          <t>Share of pay</t>
        </is>
      </c>
    </row>
    <row r="7" ht="26" customHeight="1">
      <c r="B7" s="48" t="inlineStr">
        <is>
          <t>Bills</t>
        </is>
      </c>
      <c r="C7" s="49" t="inlineStr">
        <is>
          <t>Rent, council tax, energy, phone. Linked to Bills calendar.</t>
        </is>
      </c>
      <c r="D7" s="50">
        <f>'Bills calendar'!C3</f>
        <v/>
      </c>
      <c r="E7" s="41" t="n"/>
      <c r="F7" s="51">
        <f>IF(E7&lt;&gt;"",E7,IF(D7="",0,D7))</f>
        <v/>
      </c>
      <c r="G7" s="52">
        <f>IF(OR($D$4="",$D$4=0),"",F7/$D$4)</f>
        <v/>
      </c>
      <c r="H7" s="40" t="n"/>
      <c r="I7" s="53">
        <f>IF(G7="","",REPT("■",ROUND(G7*40,0)))</f>
        <v/>
      </c>
    </row>
    <row r="8" ht="26" customHeight="1">
      <c r="B8" s="48" t="inlineStr">
        <is>
          <t>Buffer</t>
        </is>
      </c>
      <c r="C8" s="49" t="inlineStr">
        <is>
          <t>Getting out of the overdraft, then a small float. Linked.</t>
        </is>
      </c>
      <c r="D8" s="50">
        <f>'Overdraft buffer'!C8</f>
        <v/>
      </c>
      <c r="E8" s="41" t="n"/>
      <c r="F8" s="51">
        <f>IF(E8&lt;&gt;"",E8,IF(D8="",0,D8))</f>
        <v/>
      </c>
      <c r="G8" s="52">
        <f>IF(OR($D$4="",$D$4=0),"",F8/$D$4)</f>
        <v/>
      </c>
      <c r="H8" s="40" t="n"/>
      <c r="I8" s="53">
        <f>IF(G8="","",REPT("■",ROUND(G8*40,0)))</f>
        <v/>
      </c>
    </row>
    <row r="9" ht="26" customHeight="1">
      <c r="B9" s="48" t="inlineStr">
        <is>
          <t>Annual costs</t>
        </is>
      </c>
      <c r="C9" s="49" t="inlineStr">
        <is>
          <t>Car insurance, MOT, TV licence, Christmas. Linked.</t>
        </is>
      </c>
      <c r="D9" s="50">
        <f>'Annual costs'!C3</f>
        <v/>
      </c>
      <c r="E9" s="41" t="n"/>
      <c r="F9" s="51">
        <f>IF(E9&lt;&gt;"",E9,IF(D9="",0,D9))</f>
        <v/>
      </c>
      <c r="G9" s="52">
        <f>IF(OR($D$4="",$D$4=0),"",F9/$D$4)</f>
        <v/>
      </c>
      <c r="H9" s="40" t="n"/>
      <c r="I9" s="53">
        <f>IF(G9="","",REPT("■",ROUND(G9*40,0)))</f>
        <v/>
      </c>
    </row>
    <row r="10" ht="26" customHeight="1">
      <c r="B10" s="48" t="inlineStr">
        <is>
          <t>Kids</t>
        </is>
      </c>
      <c r="C10" s="49" t="inlineStr">
        <is>
          <t>Clubs, kit, trips, childcare (your share). Linked.</t>
        </is>
      </c>
      <c r="D10" s="50">
        <f>'Family costs'!C5</f>
        <v/>
      </c>
      <c r="E10" s="41" t="n"/>
      <c r="F10" s="51">
        <f>IF(E10&lt;&gt;"",E10,IF(D10="",0,D10))</f>
        <v/>
      </c>
      <c r="G10" s="52">
        <f>IF(OR($D$4="",$D$4=0),"",F10/$D$4)</f>
        <v/>
      </c>
      <c r="H10" s="40" t="n"/>
      <c r="I10" s="53">
        <f>IF(G10="","",REPT("■",ROUND(G10*40,0)))</f>
        <v/>
      </c>
    </row>
    <row r="11" ht="26" customHeight="1">
      <c r="B11" s="48" t="inlineStr">
        <is>
          <t>Fun money</t>
        </is>
      </c>
      <c r="C11" s="49" t="inlineStr">
        <is>
          <t>Guilt-free spending. Suggested: 5% of pay.</t>
        </is>
      </c>
      <c r="D11" s="50">
        <f>IF(D4="","",ROUND(D4*0.05,0))</f>
        <v/>
      </c>
      <c r="E11" s="41" t="n"/>
      <c r="F11" s="51">
        <f>IF(E11&lt;&gt;"",E11,IF(D11="",0,D11))</f>
        <v/>
      </c>
      <c r="G11" s="52">
        <f>IF(OR($D$4="",$D$4=0),"",F11/$D$4)</f>
        <v/>
      </c>
      <c r="H11" s="40" t="n"/>
      <c r="I11" s="53">
        <f>IF(G11="","",REPT("■",ROUND(G11*40,0)))</f>
        <v/>
      </c>
    </row>
    <row r="12" ht="26" customHeight="1">
      <c r="B12" s="48" t="inlineStr">
        <is>
          <t>Savings</t>
        </is>
      </c>
      <c r="C12" s="49" t="inlineStr">
        <is>
          <t>Longer-term saving. Suggested: 5% of pay.</t>
        </is>
      </c>
      <c r="D12" s="50">
        <f>IF(D4="","",ROUND(D4*0.05,0))</f>
        <v/>
      </c>
      <c r="E12" s="41" t="n"/>
      <c r="F12" s="51">
        <f>IF(E12&lt;&gt;"",E12,IF(D12="",0,D12))</f>
        <v/>
      </c>
      <c r="G12" s="52">
        <f>IF(OR($D$4="",$D$4=0),"",F12/$D$4)</f>
        <v/>
      </c>
      <c r="H12" s="40" t="n"/>
      <c r="I12" s="53">
        <f>IF(G12="","",REPT("■",ROUND(G12*40,0)))</f>
        <v/>
      </c>
    </row>
    <row r="13" ht="26" customHeight="1">
      <c r="B13" s="40" t="n"/>
      <c r="C13" s="40" t="n"/>
      <c r="D13" s="50">
        <f>""</f>
        <v/>
      </c>
      <c r="E13" s="41" t="n"/>
      <c r="F13" s="51">
        <f>IF(E13&lt;&gt;"",E13,IF(D13="",0,D13))</f>
        <v/>
      </c>
      <c r="G13" s="52">
        <f>IF(OR($D$4="",$D$4=0),"",F13/$D$4)</f>
        <v/>
      </c>
      <c r="H13" s="40" t="n"/>
      <c r="I13" s="53">
        <f>IF(G13="","",REPT("■",ROUND(G13*40,0)))</f>
        <v/>
      </c>
    </row>
    <row r="14" ht="26" customHeight="1">
      <c r="B14" s="40" t="n"/>
      <c r="C14" s="40" t="n"/>
      <c r="D14" s="50">
        <f>""</f>
        <v/>
      </c>
      <c r="E14" s="41" t="n"/>
      <c r="F14" s="51">
        <f>IF(E14&lt;&gt;"",E14,IF(D14="",0,D14))</f>
        <v/>
      </c>
      <c r="G14" s="52">
        <f>IF(OR($D$4="",$D$4=0),"",F14/$D$4)</f>
        <v/>
      </c>
      <c r="H14" s="40" t="n"/>
      <c r="I14" s="53">
        <f>IF(G14="","",REPT("■",ROUND(G14*40,0)))</f>
        <v/>
      </c>
    </row>
    <row r="16" ht="28" customHeight="1">
      <c r="B16" s="18" t="inlineStr">
        <is>
          <t>Total into pots</t>
        </is>
      </c>
      <c r="F16" s="34">
        <f>SUM(F7:F14)</f>
        <v/>
      </c>
      <c r="G16" s="54">
        <f>IF(OR($D$4="",$D$4=0),"",F16/$D$4)</f>
        <v/>
      </c>
    </row>
    <row r="17" ht="34" customHeight="1">
      <c r="B17" s="18" t="inlineStr">
        <is>
          <t>Left for everyday spending</t>
        </is>
      </c>
      <c r="C17" s="38" t="inlineStr">
        <is>
          <t>food, fuel, travel, bits and bobs</t>
        </is>
      </c>
      <c r="F17" s="55">
        <f>IF(D4="","",D4-F16)</f>
        <v/>
      </c>
      <c r="G17" s="54">
        <f>IF(OR($D$4="",$D$4=0),"",F17/$D$4)</f>
        <v/>
      </c>
    </row>
    <row r="19" ht="30" customHeight="1">
      <c r="B19" s="56">
        <f>IF(F17="","Type your take-home pay above.",IF(F17&lt;0,"Pots add up to more than your pay. Lower Fun money or Savings first, or slow the Buffer for now.","Tip: on payday, move these amounts out straight away (or set up standing orders) so the decision is made once."))</f>
        <v/>
      </c>
    </row>
    <row r="21">
      <c r="B21" s="16" t="inlineStr">
        <is>
          <t>Suggested amounts link to other tabs. Type in 'Your amount' to override. Clear it to go back to the suggestion.</t>
        </is>
      </c>
    </row>
  </sheetData>
  <mergeCells count="1">
    <mergeCell ref="B19:I19"/>
  </mergeCells>
  <conditionalFormatting sqref="F17:G17">
    <cfRule type="expression" priority="1" dxfId="1" stopIfTrue="0">
      <formula>AND(ISNUMBER($F$17),$F$17&lt;0)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B1:E19"/>
  <sheetViews>
    <sheetView showGridLines="0"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" customWidth="1" min="1" max="1"/>
    <col width="44" customWidth="1" min="2" max="2"/>
    <col width="20" customWidth="1" min="3" max="3"/>
    <col width="4" customWidth="1" min="4" max="4"/>
    <col width="72" customWidth="1" min="5" max="5"/>
  </cols>
  <sheetData>
    <row r="1" ht="38" customHeight="1">
      <c r="B1" s="1" t="inlineStr">
        <is>
          <t>Overdraft buffer</t>
        </is>
      </c>
    </row>
    <row r="2" ht="22" customHeight="1">
      <c r="B2" s="2" t="inlineStr">
        <is>
          <t>A small starter float first, then clear the overdraft slowly, then grow the full float, so one surprise bill doesn't knock you back in.</t>
        </is>
      </c>
    </row>
    <row r="4" ht="26" customHeight="1">
      <c r="B4" s="18" t="inlineStr">
        <is>
          <t>Overdraft used when you started</t>
        </is>
      </c>
      <c r="C4" s="57" t="n"/>
      <c r="E4" s="14" t="inlineStr">
        <is>
          <t>How to use it</t>
        </is>
      </c>
    </row>
    <row r="5" ht="26" customHeight="1">
      <c r="B5" s="18" t="inlineStr">
        <is>
          <t>Overdraft used now (0 if you're out)</t>
        </is>
      </c>
      <c r="C5" s="57" t="n"/>
      <c r="E5" s="27" t="inlineStr">
        <is>
          <t>Step 1: put a small starter float in your Buffer pot (even £20).</t>
        </is>
      </c>
    </row>
    <row r="6" ht="26" customHeight="1">
      <c r="B6" s="18" t="inlineStr">
        <is>
          <t>Float saved so far (money above £0)</t>
        </is>
      </c>
      <c r="C6" s="57" t="n"/>
      <c r="E6" s="27" t="inlineStr">
        <is>
          <t>Step 2: clear the overdraft slowly. Step 3: grow the full float.</t>
        </is>
      </c>
    </row>
    <row r="7" ht="26" customHeight="1">
      <c r="B7" s="18" t="inlineStr">
        <is>
          <t>Target float (a cushion above £0)</t>
        </is>
      </c>
      <c r="C7" s="57" t="n"/>
      <c r="E7" s="27" t="inlineStr">
        <is>
          <t>Update 'Overdraft used now' and 'Float saved' once a month.</t>
        </is>
      </c>
    </row>
    <row r="8" ht="26" customHeight="1">
      <c r="B8" s="18" t="inlineStr">
        <is>
          <t>Monthly contribution</t>
        </is>
      </c>
      <c r="C8" s="57" t="n"/>
      <c r="E8" s="27" t="inlineStr">
        <is>
          <t>Many lenders have support for people who are struggling, so it's worth asking.</t>
        </is>
      </c>
    </row>
    <row r="9">
      <c r="E9" s="27" t="inlineStr">
        <is>
          <t>Pick a monthly amount you can keep up on a bad month.</t>
        </is>
      </c>
    </row>
    <row r="10" ht="28" customHeight="1">
      <c r="B10" s="24" t="inlineStr">
        <is>
          <t>YOUR PROGRESS</t>
        </is>
      </c>
      <c r="E10" s="27" t="inlineStr">
        <is>
          <t>If a month goes wrong, nothing is lost: update the numbers and carry on.</t>
        </is>
      </c>
    </row>
    <row r="11" ht="58" customHeight="1">
      <c r="B11" s="58">
        <f>IF(OR(C4="",C7=""),"",MAX(0,MIN(1,((C4-N(C5))+N(C6))/(C4+C7))))</f>
        <v/>
      </c>
      <c r="C11" s="59">
        <f>IF(B11="","",IF(B11&gt;=1,"Done!","of the way"))</f>
        <v/>
      </c>
      <c r="E11" s="27" t="inlineStr">
        <is>
          <t>Free help: StepChange, Citizens Advice, MoneyHelper.</t>
        </is>
      </c>
    </row>
    <row r="12" ht="34" customHeight="1">
      <c r="B12" s="60">
        <f>IF(B11="","",REPT("█",ROUND(B11*20,0))&amp;REPT("░",20-ROUND(B11*20,0)))</f>
        <v/>
      </c>
    </row>
    <row r="14" ht="28" customHeight="1">
      <c r="B14" s="18" t="inlineStr">
        <is>
          <t>Still to go</t>
        </is>
      </c>
      <c r="C14" s="61">
        <f>IF(C7="","",MAX(0,N(C5)+C7-N(C6)))</f>
        <v/>
      </c>
    </row>
    <row r="15" ht="28" customHeight="1">
      <c r="B15" s="18" t="inlineStr">
        <is>
          <t>Months to target</t>
        </is>
      </c>
      <c r="C15" s="28">
        <f>IF(C14="","",IF(C14=0,0,IF(N(C8)&lt;=0,"Add a monthly amount",ROUNDUP(C14/C8,0))))</f>
        <v/>
      </c>
    </row>
    <row r="16" ht="28" customHeight="1">
      <c r="B16" s="18" t="inlineStr">
        <is>
          <t>Roughly when you'll get there</t>
        </is>
      </c>
      <c r="C16" s="62">
        <f>IF(ISNUMBER(C15),EDATE(TODAY(),C15),"")</f>
        <v/>
      </c>
    </row>
    <row r="18" ht="24" customHeight="1">
      <c r="B18" s="63">
        <f>IF(B11="","Fill in the yellow cells to see your plan.",IF(B11&gt;=1,"You have a float. Keep it for emergencies and move your Buffer money to Savings.",IF(N(C5)&gt;0,IF(N(C6)&lt;=0,"Step 1: put a small starter float aside first, even £20.","Step 2: clear the overdraft slowly. Small and steady beats big and abandoned."),"Step 3: out of the overdraft! Now grow the full float.")))</f>
        <v/>
      </c>
    </row>
    <row r="19" ht="24" customHeight="1"/>
  </sheetData>
  <mergeCells count="3">
    <mergeCell ref="B18:C19"/>
    <mergeCell ref="B10:C10"/>
    <mergeCell ref="B12:C12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tabColor rgb="00E9A15B"/>
    <outlinePr summaryBelow="1" summaryRight="1"/>
    <pageSetUpPr fitToPage="1"/>
  </sheetPr>
  <dimension ref="B1:I39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36" customWidth="1" min="2" max="2"/>
    <col width="15" customWidth="1" min="3" max="3"/>
    <col width="13" customWidth="1" min="4" max="4"/>
    <col width="13" customWidth="1" min="5" max="5"/>
    <col width="15" customWidth="1" min="6" max="6"/>
    <col width="15" customWidth="1" min="7" max="7"/>
    <col width="15" customWidth="1" min="8" max="8"/>
    <col width="34" customWidth="1" min="9" max="9"/>
  </cols>
  <sheetData>
    <row r="1" ht="38" customHeight="1">
      <c r="B1" s="1" t="inlineStr">
        <is>
          <t>ADHD tax tracker</t>
        </is>
      </c>
    </row>
    <row r="2" ht="22" customHeight="1">
      <c r="B2" s="2" t="inlineStr">
        <is>
          <t>Subscriptions, late fees, charges and forgotten sign-ups. List them, decide keep or cancel, see the yearly total.</t>
        </is>
      </c>
    </row>
    <row r="3" ht="24" customHeight="1">
      <c r="B3" s="18" t="inlineStr">
        <is>
          <t>Total cost per year</t>
        </is>
      </c>
      <c r="C3" s="34">
        <f>SUM(F8:F37)</f>
        <v/>
      </c>
    </row>
    <row r="4" ht="24" customHeight="1">
      <c r="B4" s="18" t="inlineStr">
        <is>
          <t>Saved per year if you cancel</t>
        </is>
      </c>
      <c r="C4" s="34">
        <f>SUM(H8:H37)</f>
        <v/>
      </c>
    </row>
    <row r="5" ht="24" customHeight="1">
      <c r="B5" s="22" t="inlineStr">
        <is>
          <t>That's per month</t>
        </is>
      </c>
      <c r="C5" s="64">
        <f>C4/12</f>
        <v/>
      </c>
    </row>
    <row r="6" ht="24" customHeight="1"/>
    <row r="7" ht="30" customHeight="1">
      <c r="B7" s="4" t="inlineStr">
        <is>
          <t>What is it?</t>
        </is>
      </c>
      <c r="C7" s="4" t="inlineStr">
        <is>
          <t>Type</t>
        </is>
      </c>
      <c r="D7" s="4" t="inlineStr">
        <is>
          <t>Cost</t>
        </is>
      </c>
      <c r="E7" s="4" t="inlineStr">
        <is>
          <t>How often</t>
        </is>
      </c>
      <c r="F7" s="4" t="inlineStr">
        <is>
          <t>Cost per year</t>
        </is>
      </c>
      <c r="G7" s="4" t="inlineStr">
        <is>
          <t>Keep or cancel?</t>
        </is>
      </c>
      <c r="H7" s="4" t="inlineStr">
        <is>
          <t>Saved per year</t>
        </is>
      </c>
      <c r="I7" s="4" t="inlineStr">
        <is>
          <t>Notes (how to cancel, renewal date)</t>
        </is>
      </c>
    </row>
    <row r="8" ht="22" customHeight="1">
      <c r="B8" s="40" t="n"/>
      <c r="C8" s="40" t="n"/>
      <c r="D8" s="41" t="n"/>
      <c r="E8" s="43" t="n"/>
      <c r="F8" s="50">
        <f>IF(OR(D8="",E8=""),"",D8*IF(E8="Weekly",52,IF(E8="Monthly",12,1)))</f>
        <v/>
      </c>
      <c r="G8" s="43" t="n"/>
      <c r="H8" s="50">
        <f>IF(F8="","",IF(G8="Cancel",F8,0))</f>
        <v/>
      </c>
      <c r="I8" s="40" t="n"/>
    </row>
    <row r="9" ht="22" customHeight="1">
      <c r="B9" s="40" t="n"/>
      <c r="C9" s="40" t="n"/>
      <c r="D9" s="41" t="n"/>
      <c r="E9" s="43" t="n"/>
      <c r="F9" s="50">
        <f>IF(OR(D9="",E9=""),"",D9*IF(E9="Weekly",52,IF(E9="Monthly",12,1)))</f>
        <v/>
      </c>
      <c r="G9" s="43" t="n"/>
      <c r="H9" s="50">
        <f>IF(F9="","",IF(G9="Cancel",F9,0))</f>
        <v/>
      </c>
      <c r="I9" s="40" t="n"/>
    </row>
    <row r="10" ht="22" customHeight="1">
      <c r="B10" s="40" t="n"/>
      <c r="C10" s="40" t="n"/>
      <c r="D10" s="41" t="n"/>
      <c r="E10" s="43" t="n"/>
      <c r="F10" s="50">
        <f>IF(OR(D10="",E10=""),"",D10*IF(E10="Weekly",52,IF(E10="Monthly",12,1)))</f>
        <v/>
      </c>
      <c r="G10" s="43" t="n"/>
      <c r="H10" s="50">
        <f>IF(F10="","",IF(G10="Cancel",F10,0))</f>
        <v/>
      </c>
      <c r="I10" s="40" t="n"/>
    </row>
    <row r="11" ht="22" customHeight="1">
      <c r="B11" s="40" t="n"/>
      <c r="C11" s="40" t="n"/>
      <c r="D11" s="41" t="n"/>
      <c r="E11" s="43" t="n"/>
      <c r="F11" s="50">
        <f>IF(OR(D11="",E11=""),"",D11*IF(E11="Weekly",52,IF(E11="Monthly",12,1)))</f>
        <v/>
      </c>
      <c r="G11" s="43" t="n"/>
      <c r="H11" s="50">
        <f>IF(F11="","",IF(G11="Cancel",F11,0))</f>
        <v/>
      </c>
      <c r="I11" s="40" t="n"/>
    </row>
    <row r="12" ht="22" customHeight="1">
      <c r="B12" s="40" t="n"/>
      <c r="C12" s="40" t="n"/>
      <c r="D12" s="41" t="n"/>
      <c r="E12" s="43" t="n"/>
      <c r="F12" s="50">
        <f>IF(OR(D12="",E12=""),"",D12*IF(E12="Weekly",52,IF(E12="Monthly",12,1)))</f>
        <v/>
      </c>
      <c r="G12" s="43" t="n"/>
      <c r="H12" s="50">
        <f>IF(F12="","",IF(G12="Cancel",F12,0))</f>
        <v/>
      </c>
      <c r="I12" s="40" t="n"/>
    </row>
    <row r="13" ht="22" customHeight="1">
      <c r="B13" s="40" t="n"/>
      <c r="C13" s="40" t="n"/>
      <c r="D13" s="41" t="n"/>
      <c r="E13" s="43" t="n"/>
      <c r="F13" s="50">
        <f>IF(OR(D13="",E13=""),"",D13*IF(E13="Weekly",52,IF(E13="Monthly",12,1)))</f>
        <v/>
      </c>
      <c r="G13" s="43" t="n"/>
      <c r="H13" s="50">
        <f>IF(F13="","",IF(G13="Cancel",F13,0))</f>
        <v/>
      </c>
      <c r="I13" s="40" t="n"/>
    </row>
    <row r="14" ht="22" customHeight="1">
      <c r="B14" s="40" t="n"/>
      <c r="C14" s="40" t="n"/>
      <c r="D14" s="41" t="n"/>
      <c r="E14" s="43" t="n"/>
      <c r="F14" s="50">
        <f>IF(OR(D14="",E14=""),"",D14*IF(E14="Weekly",52,IF(E14="Monthly",12,1)))</f>
        <v/>
      </c>
      <c r="G14" s="43" t="n"/>
      <c r="H14" s="50">
        <f>IF(F14="","",IF(G14="Cancel",F14,0))</f>
        <v/>
      </c>
      <c r="I14" s="40" t="n"/>
    </row>
    <row r="15" ht="22" customHeight="1">
      <c r="B15" s="40" t="n"/>
      <c r="C15" s="40" t="n"/>
      <c r="D15" s="41" t="n"/>
      <c r="E15" s="43" t="n"/>
      <c r="F15" s="50">
        <f>IF(OR(D15="",E15=""),"",D15*IF(E15="Weekly",52,IF(E15="Monthly",12,1)))</f>
        <v/>
      </c>
      <c r="G15" s="43" t="n"/>
      <c r="H15" s="50">
        <f>IF(F15="","",IF(G15="Cancel",F15,0))</f>
        <v/>
      </c>
      <c r="I15" s="40" t="n"/>
    </row>
    <row r="16" ht="22" customHeight="1">
      <c r="B16" s="40" t="n"/>
      <c r="C16" s="40" t="n"/>
      <c r="D16" s="41" t="n"/>
      <c r="E16" s="43" t="n"/>
      <c r="F16" s="50">
        <f>IF(OR(D16="",E16=""),"",D16*IF(E16="Weekly",52,IF(E16="Monthly",12,1)))</f>
        <v/>
      </c>
      <c r="G16" s="43" t="n"/>
      <c r="H16" s="50">
        <f>IF(F16="","",IF(G16="Cancel",F16,0))</f>
        <v/>
      </c>
      <c r="I16" s="40" t="n"/>
    </row>
    <row r="17" ht="22" customHeight="1">
      <c r="B17" s="40" t="n"/>
      <c r="C17" s="40" t="n"/>
      <c r="D17" s="41" t="n"/>
      <c r="E17" s="43" t="n"/>
      <c r="F17" s="50">
        <f>IF(OR(D17="",E17=""),"",D17*IF(E17="Weekly",52,IF(E17="Monthly",12,1)))</f>
        <v/>
      </c>
      <c r="G17" s="43" t="n"/>
      <c r="H17" s="50">
        <f>IF(F17="","",IF(G17="Cancel",F17,0))</f>
        <v/>
      </c>
      <c r="I17" s="40" t="n"/>
    </row>
    <row r="18" ht="22" customHeight="1">
      <c r="B18" s="40" t="n"/>
      <c r="C18" s="40" t="n"/>
      <c r="D18" s="41" t="n"/>
      <c r="E18" s="43" t="n"/>
      <c r="F18" s="50">
        <f>IF(OR(D18="",E18=""),"",D18*IF(E18="Weekly",52,IF(E18="Monthly",12,1)))</f>
        <v/>
      </c>
      <c r="G18" s="43" t="n"/>
      <c r="H18" s="50">
        <f>IF(F18="","",IF(G18="Cancel",F18,0))</f>
        <v/>
      </c>
      <c r="I18" s="40" t="n"/>
    </row>
    <row r="19" ht="22" customHeight="1">
      <c r="B19" s="40" t="n"/>
      <c r="C19" s="40" t="n"/>
      <c r="D19" s="41" t="n"/>
      <c r="E19" s="43" t="n"/>
      <c r="F19" s="50">
        <f>IF(OR(D19="",E19=""),"",D19*IF(E19="Weekly",52,IF(E19="Monthly",12,1)))</f>
        <v/>
      </c>
      <c r="G19" s="43" t="n"/>
      <c r="H19" s="50">
        <f>IF(F19="","",IF(G19="Cancel",F19,0))</f>
        <v/>
      </c>
      <c r="I19" s="40" t="n"/>
    </row>
    <row r="20" ht="22" customHeight="1">
      <c r="B20" s="40" t="n"/>
      <c r="C20" s="40" t="n"/>
      <c r="D20" s="41" t="n"/>
      <c r="E20" s="43" t="n"/>
      <c r="F20" s="50">
        <f>IF(OR(D20="",E20=""),"",D20*IF(E20="Weekly",52,IF(E20="Monthly",12,1)))</f>
        <v/>
      </c>
      <c r="G20" s="43" t="n"/>
      <c r="H20" s="50">
        <f>IF(F20="","",IF(G20="Cancel",F20,0))</f>
        <v/>
      </c>
      <c r="I20" s="40" t="n"/>
    </row>
    <row r="21" ht="22" customHeight="1">
      <c r="B21" s="40" t="n"/>
      <c r="C21" s="40" t="n"/>
      <c r="D21" s="41" t="n"/>
      <c r="E21" s="43" t="n"/>
      <c r="F21" s="50">
        <f>IF(OR(D21="",E21=""),"",D21*IF(E21="Weekly",52,IF(E21="Monthly",12,1)))</f>
        <v/>
      </c>
      <c r="G21" s="43" t="n"/>
      <c r="H21" s="50">
        <f>IF(F21="","",IF(G21="Cancel",F21,0))</f>
        <v/>
      </c>
      <c r="I21" s="40" t="n"/>
    </row>
    <row r="22" ht="22" customHeight="1">
      <c r="B22" s="40" t="n"/>
      <c r="C22" s="40" t="n"/>
      <c r="D22" s="41" t="n"/>
      <c r="E22" s="43" t="n"/>
      <c r="F22" s="50">
        <f>IF(OR(D22="",E22=""),"",D22*IF(E22="Weekly",52,IF(E22="Monthly",12,1)))</f>
        <v/>
      </c>
      <c r="G22" s="43" t="n"/>
      <c r="H22" s="50">
        <f>IF(F22="","",IF(G22="Cancel",F22,0))</f>
        <v/>
      </c>
      <c r="I22" s="40" t="n"/>
    </row>
    <row r="23" ht="22" customHeight="1">
      <c r="B23" s="40" t="n"/>
      <c r="C23" s="40" t="n"/>
      <c r="D23" s="41" t="n"/>
      <c r="E23" s="43" t="n"/>
      <c r="F23" s="50">
        <f>IF(OR(D23="",E23=""),"",D23*IF(E23="Weekly",52,IF(E23="Monthly",12,1)))</f>
        <v/>
      </c>
      <c r="G23" s="43" t="n"/>
      <c r="H23" s="50">
        <f>IF(F23="","",IF(G23="Cancel",F23,0))</f>
        <v/>
      </c>
      <c r="I23" s="40" t="n"/>
    </row>
    <row r="24" ht="22" customHeight="1">
      <c r="B24" s="40" t="n"/>
      <c r="C24" s="40" t="n"/>
      <c r="D24" s="41" t="n"/>
      <c r="E24" s="43" t="n"/>
      <c r="F24" s="50">
        <f>IF(OR(D24="",E24=""),"",D24*IF(E24="Weekly",52,IF(E24="Monthly",12,1)))</f>
        <v/>
      </c>
      <c r="G24" s="43" t="n"/>
      <c r="H24" s="50">
        <f>IF(F24="","",IF(G24="Cancel",F24,0))</f>
        <v/>
      </c>
      <c r="I24" s="40" t="n"/>
    </row>
    <row r="25" ht="22" customHeight="1">
      <c r="B25" s="40" t="n"/>
      <c r="C25" s="40" t="n"/>
      <c r="D25" s="41" t="n"/>
      <c r="E25" s="43" t="n"/>
      <c r="F25" s="50">
        <f>IF(OR(D25="",E25=""),"",D25*IF(E25="Weekly",52,IF(E25="Monthly",12,1)))</f>
        <v/>
      </c>
      <c r="G25" s="43" t="n"/>
      <c r="H25" s="50">
        <f>IF(F25="","",IF(G25="Cancel",F25,0))</f>
        <v/>
      </c>
      <c r="I25" s="40" t="n"/>
    </row>
    <row r="26" ht="22" customHeight="1">
      <c r="B26" s="40" t="n"/>
      <c r="C26" s="40" t="n"/>
      <c r="D26" s="41" t="n"/>
      <c r="E26" s="43" t="n"/>
      <c r="F26" s="50">
        <f>IF(OR(D26="",E26=""),"",D26*IF(E26="Weekly",52,IF(E26="Monthly",12,1)))</f>
        <v/>
      </c>
      <c r="G26" s="43" t="n"/>
      <c r="H26" s="50">
        <f>IF(F26="","",IF(G26="Cancel",F26,0))</f>
        <v/>
      </c>
      <c r="I26" s="40" t="n"/>
    </row>
    <row r="27" ht="22" customHeight="1">
      <c r="B27" s="40" t="n"/>
      <c r="C27" s="40" t="n"/>
      <c r="D27" s="41" t="n"/>
      <c r="E27" s="43" t="n"/>
      <c r="F27" s="50">
        <f>IF(OR(D27="",E27=""),"",D27*IF(E27="Weekly",52,IF(E27="Monthly",12,1)))</f>
        <v/>
      </c>
      <c r="G27" s="43" t="n"/>
      <c r="H27" s="50">
        <f>IF(F27="","",IF(G27="Cancel",F27,0))</f>
        <v/>
      </c>
      <c r="I27" s="40" t="n"/>
    </row>
    <row r="28" ht="22" customHeight="1">
      <c r="B28" s="40" t="n"/>
      <c r="C28" s="40" t="n"/>
      <c r="D28" s="41" t="n"/>
      <c r="E28" s="43" t="n"/>
      <c r="F28" s="50">
        <f>IF(OR(D28="",E28=""),"",D28*IF(E28="Weekly",52,IF(E28="Monthly",12,1)))</f>
        <v/>
      </c>
      <c r="G28" s="43" t="n"/>
      <c r="H28" s="50">
        <f>IF(F28="","",IF(G28="Cancel",F28,0))</f>
        <v/>
      </c>
      <c r="I28" s="40" t="n"/>
    </row>
    <row r="29" ht="22" customHeight="1">
      <c r="B29" s="40" t="n"/>
      <c r="C29" s="40" t="n"/>
      <c r="D29" s="41" t="n"/>
      <c r="E29" s="43" t="n"/>
      <c r="F29" s="50">
        <f>IF(OR(D29="",E29=""),"",D29*IF(E29="Weekly",52,IF(E29="Monthly",12,1)))</f>
        <v/>
      </c>
      <c r="G29" s="43" t="n"/>
      <c r="H29" s="50">
        <f>IF(F29="","",IF(G29="Cancel",F29,0))</f>
        <v/>
      </c>
      <c r="I29" s="40" t="n"/>
    </row>
    <row r="30" ht="22" customHeight="1">
      <c r="B30" s="40" t="n"/>
      <c r="C30" s="40" t="n"/>
      <c r="D30" s="41" t="n"/>
      <c r="E30" s="43" t="n"/>
      <c r="F30" s="50">
        <f>IF(OR(D30="",E30=""),"",D30*IF(E30="Weekly",52,IF(E30="Monthly",12,1)))</f>
        <v/>
      </c>
      <c r="G30" s="43" t="n"/>
      <c r="H30" s="50">
        <f>IF(F30="","",IF(G30="Cancel",F30,0))</f>
        <v/>
      </c>
      <c r="I30" s="40" t="n"/>
    </row>
    <row r="31" ht="22" customHeight="1">
      <c r="B31" s="40" t="n"/>
      <c r="C31" s="40" t="n"/>
      <c r="D31" s="41" t="n"/>
      <c r="E31" s="43" t="n"/>
      <c r="F31" s="50">
        <f>IF(OR(D31="",E31=""),"",D31*IF(E31="Weekly",52,IF(E31="Monthly",12,1)))</f>
        <v/>
      </c>
      <c r="G31" s="43" t="n"/>
      <c r="H31" s="50">
        <f>IF(F31="","",IF(G31="Cancel",F31,0))</f>
        <v/>
      </c>
      <c r="I31" s="40" t="n"/>
    </row>
    <row r="32" ht="22" customHeight="1">
      <c r="B32" s="40" t="n"/>
      <c r="C32" s="40" t="n"/>
      <c r="D32" s="41" t="n"/>
      <c r="E32" s="43" t="n"/>
      <c r="F32" s="50">
        <f>IF(OR(D32="",E32=""),"",D32*IF(E32="Weekly",52,IF(E32="Monthly",12,1)))</f>
        <v/>
      </c>
      <c r="G32" s="43" t="n"/>
      <c r="H32" s="50">
        <f>IF(F32="","",IF(G32="Cancel",F32,0))</f>
        <v/>
      </c>
      <c r="I32" s="40" t="n"/>
    </row>
    <row r="33" ht="22" customHeight="1">
      <c r="B33" s="40" t="n"/>
      <c r="C33" s="40" t="n"/>
      <c r="D33" s="41" t="n"/>
      <c r="E33" s="43" t="n"/>
      <c r="F33" s="50">
        <f>IF(OR(D33="",E33=""),"",D33*IF(E33="Weekly",52,IF(E33="Monthly",12,1)))</f>
        <v/>
      </c>
      <c r="G33" s="43" t="n"/>
      <c r="H33" s="50">
        <f>IF(F33="","",IF(G33="Cancel",F33,0))</f>
        <v/>
      </c>
      <c r="I33" s="40" t="n"/>
    </row>
    <row r="34" ht="22" customHeight="1">
      <c r="B34" s="40" t="n"/>
      <c r="C34" s="40" t="n"/>
      <c r="D34" s="41" t="n"/>
      <c r="E34" s="43" t="n"/>
      <c r="F34" s="50">
        <f>IF(OR(D34="",E34=""),"",D34*IF(E34="Weekly",52,IF(E34="Monthly",12,1)))</f>
        <v/>
      </c>
      <c r="G34" s="43" t="n"/>
      <c r="H34" s="50">
        <f>IF(F34="","",IF(G34="Cancel",F34,0))</f>
        <v/>
      </c>
      <c r="I34" s="40" t="n"/>
    </row>
    <row r="35" ht="22" customHeight="1">
      <c r="B35" s="40" t="n"/>
      <c r="C35" s="40" t="n"/>
      <c r="D35" s="41" t="n"/>
      <c r="E35" s="43" t="n"/>
      <c r="F35" s="50">
        <f>IF(OR(D35="",E35=""),"",D35*IF(E35="Weekly",52,IF(E35="Monthly",12,1)))</f>
        <v/>
      </c>
      <c r="G35" s="43" t="n"/>
      <c r="H35" s="50">
        <f>IF(F35="","",IF(G35="Cancel",F35,0))</f>
        <v/>
      </c>
      <c r="I35" s="40" t="n"/>
    </row>
    <row r="36" ht="22" customHeight="1">
      <c r="B36" s="40" t="n"/>
      <c r="C36" s="40" t="n"/>
      <c r="D36" s="41" t="n"/>
      <c r="E36" s="43" t="n"/>
      <c r="F36" s="50">
        <f>IF(OR(D36="",E36=""),"",D36*IF(E36="Weekly",52,IF(E36="Monthly",12,1)))</f>
        <v/>
      </c>
      <c r="G36" s="43" t="n"/>
      <c r="H36" s="50">
        <f>IF(F36="","",IF(G36="Cancel",F36,0))</f>
        <v/>
      </c>
      <c r="I36" s="40" t="n"/>
    </row>
    <row r="37" ht="22" customHeight="1">
      <c r="B37" s="40" t="n"/>
      <c r="C37" s="40" t="n"/>
      <c r="D37" s="41" t="n"/>
      <c r="E37" s="43" t="n"/>
      <c r="F37" s="50">
        <f>IF(OR(D37="",E37=""),"",D37*IF(E37="Weekly",52,IF(E37="Monthly",12,1)))</f>
        <v/>
      </c>
      <c r="G37" s="43" t="n"/>
      <c r="H37" s="50">
        <f>IF(F37="","",IF(G37="Cancel",F37,0))</f>
        <v/>
      </c>
      <c r="I37" s="40" t="n"/>
    </row>
    <row r="39">
      <c r="B39" s="16" t="inlineStr">
        <is>
          <t>Late fees and fines: put the rough total for the last 12 months and choose Yearly. Ticked 'Cancel'? Do it now, while it's fresh.</t>
        </is>
      </c>
    </row>
  </sheetData>
  <conditionalFormatting sqref="C4:C5">
    <cfRule type="expression" priority="1" dxfId="0" stopIfTrue="0">
      <formula>$C$4&gt;0</formula>
    </cfRule>
  </conditionalFormatting>
  <conditionalFormatting sqref="G8:H37">
    <cfRule type="expression" priority="2" dxfId="0" stopIfTrue="0">
      <formula>$G8="Cancel"</formula>
    </cfRule>
    <cfRule type="expression" priority="3" dxfId="2" stopIfTrue="0">
      <formula>$G8="Decide later"</formula>
    </cfRule>
  </conditionalFormatting>
  <dataValidations count="3">
    <dataValidation sqref="C8:C37" showDropDown="0" showInputMessage="0" showErrorMessage="0" allowBlank="1" errorTitle="Not on the list" error="Please pick from the list." type="list">
      <formula1>"Subscription,Late fee,Bank charge,Delivery fee,Fine,Impulse buy,Other"</formula1>
    </dataValidation>
    <dataValidation sqref="E8:E37" showDropDown="0" showInputMessage="0" showErrorMessage="0" allowBlank="1" errorTitle="Not on the list" error="Please pick from the list." type="list">
      <formula1>"Weekly,Monthly,Yearly"</formula1>
    </dataValidation>
    <dataValidation sqref="G8:G37" showDropDown="0" showInputMessage="0" showErrorMessage="0" allowBlank="1" errorTitle="Not on the list" error="Please pick from the list." type="list">
      <formula1>"Keep,Cancel,Decide later"</formula1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B1:J30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36" customWidth="1" min="2" max="2"/>
    <col width="14" customWidth="1" min="3" max="3"/>
    <col width="13" customWidth="1" min="4" max="4"/>
    <col width="15" customWidth="1" min="5" max="5"/>
    <col width="14" customWidth="1" min="6" max="6"/>
    <col width="13" customWidth="1" min="7" max="7"/>
    <col width="16" customWidth="1" min="8" max="8"/>
    <col width="20" customWidth="1" min="9" max="9"/>
    <col width="28" customWidth="1" min="10" max="10"/>
  </cols>
  <sheetData>
    <row r="1" ht="38" customHeight="1">
      <c r="B1" s="1" t="inlineStr">
        <is>
          <t>Annual costs</t>
        </is>
      </c>
    </row>
    <row r="2" ht="22" customHeight="1">
      <c r="B2" s="2" t="inlineStr">
        <is>
          <t>Once-a-year costs, split into small monthly amounts so they never ambush you. Examples are typical UK costs: type your own.</t>
        </is>
      </c>
    </row>
    <row r="3" ht="24" customHeight="1">
      <c r="B3" s="18" t="inlineStr">
        <is>
          <t>Set aside per month (steady)</t>
        </is>
      </c>
      <c r="C3" s="34">
        <f>SUM(E8:E27)</f>
        <v/>
      </c>
    </row>
    <row r="4" ht="24" customHeight="1">
      <c r="B4" s="18" t="inlineStr">
        <is>
          <t>Catch-up per month (from today)</t>
        </is>
      </c>
      <c r="C4" s="34">
        <f>SUM(H8:H27)</f>
        <v/>
      </c>
    </row>
    <row r="5" ht="24" customHeight="1">
      <c r="B5" s="18" t="inlineStr">
        <is>
          <t>Due in the next 2 months</t>
        </is>
      </c>
      <c r="C5" s="34">
        <f>SUMIFS(D8:D27,G8:G27,"&lt;=2")</f>
        <v/>
      </c>
    </row>
    <row r="6" ht="24" customHeight="1"/>
    <row r="7" ht="30" customHeight="1">
      <c r="B7" s="4" t="inlineStr">
        <is>
          <t>Cost</t>
        </is>
      </c>
      <c r="C7" s="4" t="inlineStr">
        <is>
          <t>Due month</t>
        </is>
      </c>
      <c r="D7" s="4" t="inlineStr">
        <is>
          <t>Cost</t>
        </is>
      </c>
      <c r="E7" s="4" t="inlineStr">
        <is>
          <t>Steady per month</t>
        </is>
      </c>
      <c r="F7" s="4" t="inlineStr">
        <is>
          <t>Already saved</t>
        </is>
      </c>
      <c r="G7" s="4" t="inlineStr">
        <is>
          <t>Months until due</t>
        </is>
      </c>
      <c r="H7" s="4" t="inlineStr">
        <is>
          <t>Catch-up per month</t>
        </is>
      </c>
      <c r="I7" s="4" t="inlineStr">
        <is>
          <t>Account / pot</t>
        </is>
      </c>
      <c r="J7" s="4" t="inlineStr">
        <is>
          <t>Notes</t>
        </is>
      </c>
    </row>
    <row r="8" ht="22" customHeight="1">
      <c r="B8" s="40" t="inlineStr">
        <is>
          <t>Car insurance</t>
        </is>
      </c>
      <c r="C8" s="43" t="inlineStr">
        <is>
          <t>Mar</t>
        </is>
      </c>
      <c r="D8" s="41" t="n"/>
      <c r="E8" s="50">
        <f>IF(D8="","",D8/12)</f>
        <v/>
      </c>
      <c r="F8" s="41" t="n"/>
      <c r="G8" s="65">
        <f>IF(OR(B8="",C8="",C8="Varies"),"",MOD(MATCH(C8,Lists!$A$2:$A$13,0)-MONTH(TODAY()),12))</f>
        <v/>
      </c>
      <c r="H8" s="50">
        <f>IF(D8="","",IF(G8="",MAX(0,D8-N(F8))/12,IF(G8=0,MAX(0,D8-N(F8)),MAX(0,D8-N(F8))/G8)))</f>
        <v/>
      </c>
      <c r="I8" s="40" t="n"/>
      <c r="J8" s="40" t="n"/>
    </row>
    <row r="9" ht="22" customHeight="1">
      <c r="B9" s="40" t="inlineStr">
        <is>
          <t>MOT</t>
        </is>
      </c>
      <c r="C9" s="43" t="inlineStr">
        <is>
          <t>Jun</t>
        </is>
      </c>
      <c r="D9" s="41" t="n"/>
      <c r="E9" s="50">
        <f>IF(D9="","",D9/12)</f>
        <v/>
      </c>
      <c r="F9" s="41" t="n"/>
      <c r="G9" s="65">
        <f>IF(OR(B9="",C9="",C9="Varies"),"",MOD(MATCH(C9,Lists!$A$2:$A$13,0)-MONTH(TODAY()),12))</f>
        <v/>
      </c>
      <c r="H9" s="50">
        <f>IF(D9="","",IF(G9="",MAX(0,D9-N(F9))/12,IF(G9=0,MAX(0,D9-N(F9)),MAX(0,D9-N(F9))/G9)))</f>
        <v/>
      </c>
      <c r="I9" s="40" t="n"/>
      <c r="J9" s="40" t="inlineStr">
        <is>
          <t>Max official fee for a car</t>
        </is>
      </c>
    </row>
    <row r="10" ht="22" customHeight="1">
      <c r="B10" s="40" t="inlineStr">
        <is>
          <t>Car service</t>
        </is>
      </c>
      <c r="C10" s="43" t="inlineStr">
        <is>
          <t>Jun</t>
        </is>
      </c>
      <c r="D10" s="41" t="n"/>
      <c r="E10" s="50">
        <f>IF(D10="","",D10/12)</f>
        <v/>
      </c>
      <c r="F10" s="41" t="n"/>
      <c r="G10" s="65">
        <f>IF(OR(B10="",C10="",C10="Varies"),"",MOD(MATCH(C10,Lists!$A$2:$A$13,0)-MONTH(TODAY()),12))</f>
        <v/>
      </c>
      <c r="H10" s="50">
        <f>IF(D10="","",IF(G10="",MAX(0,D10-N(F10))/12,IF(G10=0,MAX(0,D10-N(F10)),MAX(0,D10-N(F10))/G10)))</f>
        <v/>
      </c>
      <c r="I10" s="40" t="n"/>
      <c r="J10" s="40" t="n"/>
    </row>
    <row r="11" ht="22" customHeight="1">
      <c r="B11" s="40" t="inlineStr">
        <is>
          <t>Breakdown cover</t>
        </is>
      </c>
      <c r="C11" s="43" t="inlineStr">
        <is>
          <t>Mar</t>
        </is>
      </c>
      <c r="D11" s="41" t="n"/>
      <c r="E11" s="50">
        <f>IF(D11="","",D11/12)</f>
        <v/>
      </c>
      <c r="F11" s="41" t="n"/>
      <c r="G11" s="65">
        <f>IF(OR(B11="",C11="",C11="Varies"),"",MOD(MATCH(C11,Lists!$A$2:$A$13,0)-MONTH(TODAY()),12))</f>
        <v/>
      </c>
      <c r="H11" s="50">
        <f>IF(D11="","",IF(G11="",MAX(0,D11-N(F11))/12,IF(G11=0,MAX(0,D11-N(F11)),MAX(0,D11-N(F11))/G11)))</f>
        <v/>
      </c>
      <c r="I11" s="40" t="n"/>
      <c r="J11" s="40" t="n"/>
    </row>
    <row r="12" ht="22" customHeight="1">
      <c r="B12" s="40" t="inlineStr">
        <is>
          <t>Car tax (VED)</t>
        </is>
      </c>
      <c r="C12" s="43" t="inlineStr">
        <is>
          <t>Nov</t>
        </is>
      </c>
      <c r="D12" s="41" t="n"/>
      <c r="E12" s="50">
        <f>IF(D12="","",D12/12)</f>
        <v/>
      </c>
      <c r="F12" s="41" t="n"/>
      <c r="G12" s="65">
        <f>IF(OR(B12="",C12="",C12="Varies"),"",MOD(MATCH(C12,Lists!$A$2:$A$13,0)-MONTH(TODAY()),12))</f>
        <v/>
      </c>
      <c r="H12" s="50">
        <f>IF(D12="","",IF(G12="",MAX(0,D12-N(F12))/12,IF(G12=0,MAX(0,D12-N(F12)),MAX(0,D12-N(F12))/G12)))</f>
        <v/>
      </c>
      <c r="I12" s="40" t="n"/>
      <c r="J12" s="40" t="n"/>
    </row>
    <row r="13" ht="22" customHeight="1">
      <c r="B13" s="40" t="inlineStr">
        <is>
          <t>TV licence</t>
        </is>
      </c>
      <c r="C13" s="43" t="inlineStr">
        <is>
          <t>Apr</t>
        </is>
      </c>
      <c r="D13" s="41" t="n"/>
      <c r="E13" s="50">
        <f>IF(D13="","",D13/12)</f>
        <v/>
      </c>
      <c r="F13" s="41" t="n"/>
      <c r="G13" s="65">
        <f>IF(OR(B13="",C13="",C13="Varies"),"",MOD(MATCH(C13,Lists!$A$2:$A$13,0)-MONTH(TODAY()),12))</f>
        <v/>
      </c>
      <c r="H13" s="50">
        <f>IF(D13="","",IF(G13="",MAX(0,D13-N(F13))/12,IF(G13=0,MAX(0,D13-N(F13)),MAX(0,D13-N(F13))/G13)))</f>
        <v/>
      </c>
      <c r="I13" s="40" t="n"/>
      <c r="J13" s="40" t="inlineStr">
        <is>
          <t>Or pay monthly</t>
        </is>
      </c>
    </row>
    <row r="14" ht="22" customHeight="1">
      <c r="B14" s="40" t="inlineStr">
        <is>
          <t>Home / contents insurance</t>
        </is>
      </c>
      <c r="C14" s="43" t="inlineStr">
        <is>
          <t>Sep</t>
        </is>
      </c>
      <c r="D14" s="41" t="n"/>
      <c r="E14" s="50">
        <f>IF(D14="","",D14/12)</f>
        <v/>
      </c>
      <c r="F14" s="41" t="n"/>
      <c r="G14" s="65">
        <f>IF(OR(B14="",C14="",C14="Varies"),"",MOD(MATCH(C14,Lists!$A$2:$A$13,0)-MONTH(TODAY()),12))</f>
        <v/>
      </c>
      <c r="H14" s="50">
        <f>IF(D14="","",IF(G14="",MAX(0,D14-N(F14))/12,IF(G14=0,MAX(0,D14-N(F14)),MAX(0,D14-N(F14))/G14)))</f>
        <v/>
      </c>
      <c r="I14" s="40" t="n"/>
      <c r="J14" s="40" t="n"/>
    </row>
    <row r="15" ht="22" customHeight="1">
      <c r="B15" s="40" t="inlineStr">
        <is>
          <t>Yearly subscription</t>
        </is>
      </c>
      <c r="C15" s="43" t="inlineStr">
        <is>
          <t>Feb</t>
        </is>
      </c>
      <c r="D15" s="41" t="n"/>
      <c r="E15" s="50">
        <f>IF(D15="","",D15/12)</f>
        <v/>
      </c>
      <c r="F15" s="41" t="n"/>
      <c r="G15" s="65">
        <f>IF(OR(B15="",C15="",C15="Varies"),"",MOD(MATCH(C15,Lists!$A$2:$A$13,0)-MONTH(TODAY()),12))</f>
        <v/>
      </c>
      <c r="H15" s="50">
        <f>IF(D15="","",IF(G15="",MAX(0,D15-N(F15))/12,IF(G15=0,MAX(0,D15-N(F15)),MAX(0,D15-N(F15))/G15)))</f>
        <v/>
      </c>
      <c r="I15" s="40" t="n"/>
      <c r="J15" s="40" t="n"/>
    </row>
    <row r="16" ht="22" customHeight="1">
      <c r="B16" s="40" t="inlineStr">
        <is>
          <t>Christmas</t>
        </is>
      </c>
      <c r="C16" s="43" t="inlineStr">
        <is>
          <t>Dec</t>
        </is>
      </c>
      <c r="D16" s="41" t="n"/>
      <c r="E16" s="50">
        <f>IF(D16="","",D16/12)</f>
        <v/>
      </c>
      <c r="F16" s="41" t="n"/>
      <c r="G16" s="65">
        <f>IF(OR(B16="",C16="",C16="Varies"),"",MOD(MATCH(C16,Lists!$A$2:$A$13,0)-MONTH(TODAY()),12))</f>
        <v/>
      </c>
      <c r="H16" s="50">
        <f>IF(D16="","",IF(G16="",MAX(0,D16-N(F16))/12,IF(G16=0,MAX(0,D16-N(F16)),MAX(0,D16-N(F16))/G16)))</f>
        <v/>
      </c>
      <c r="I16" s="40" t="n"/>
      <c r="J16" s="40" t="inlineStr">
        <is>
          <t>Gifts, food, travel</t>
        </is>
      </c>
    </row>
    <row r="17" ht="22" customHeight="1">
      <c r="B17" s="40" t="inlineStr">
        <is>
          <t>Birthdays</t>
        </is>
      </c>
      <c r="C17" s="43" t="inlineStr">
        <is>
          <t>Varies</t>
        </is>
      </c>
      <c r="D17" s="41" t="n"/>
      <c r="E17" s="50">
        <f>IF(D17="","",D17/12)</f>
        <v/>
      </c>
      <c r="F17" s="41" t="n"/>
      <c r="G17" s="65">
        <f>IF(OR(B17="",C17="",C17="Varies"),"",MOD(MATCH(C17,Lists!$A$2:$A$13,0)-MONTH(TODAY()),12))</f>
        <v/>
      </c>
      <c r="H17" s="50">
        <f>IF(D17="","",IF(G17="",MAX(0,D17-N(F17))/12,IF(G17=0,MAX(0,D17-N(F17)),MAX(0,D17-N(F17))/G17)))</f>
        <v/>
      </c>
      <c r="I17" s="40" t="n"/>
      <c r="J17" s="40" t="inlineStr">
        <is>
          <t>Spread across the year</t>
        </is>
      </c>
    </row>
    <row r="18" ht="22" customHeight="1">
      <c r="B18" s="40" t="inlineStr">
        <is>
          <t>School uniform &amp; shoes</t>
        </is>
      </c>
      <c r="C18" s="43" t="inlineStr">
        <is>
          <t>Aug</t>
        </is>
      </c>
      <c r="D18" s="41" t="n"/>
      <c r="E18" s="50">
        <f>IF(D18="","",D18/12)</f>
        <v/>
      </c>
      <c r="F18" s="41" t="n"/>
      <c r="G18" s="65">
        <f>IF(OR(B18="",C18="",C18="Varies"),"",MOD(MATCH(C18,Lists!$A$2:$A$13,0)-MONTH(TODAY()),12))</f>
        <v/>
      </c>
      <c r="H18" s="50">
        <f>IF(D18="","",IF(G18="",MAX(0,D18-N(F18))/12,IF(G18=0,MAX(0,D18-N(F18)),MAX(0,D18-N(F18))/G18)))</f>
        <v/>
      </c>
      <c r="I18" s="40" t="n"/>
      <c r="J18" s="40" t="n"/>
    </row>
    <row r="19" ht="22" customHeight="1">
      <c r="B19" s="40" t="n"/>
      <c r="C19" s="43" t="n"/>
      <c r="D19" s="41" t="n"/>
      <c r="E19" s="50">
        <f>IF(D19="","",D19/12)</f>
        <v/>
      </c>
      <c r="F19" s="41" t="n"/>
      <c r="G19" s="65">
        <f>IF(OR(B19="",C19="",C19="Varies"),"",MOD(MATCH(C19,Lists!$A$2:$A$13,0)-MONTH(TODAY()),12))</f>
        <v/>
      </c>
      <c r="H19" s="50">
        <f>IF(D19="","",IF(G19="",MAX(0,D19-N(F19))/12,IF(G19=0,MAX(0,D19-N(F19)),MAX(0,D19-N(F19))/G19)))</f>
        <v/>
      </c>
      <c r="I19" s="40" t="n"/>
      <c r="J19" s="40" t="n"/>
    </row>
    <row r="20" ht="22" customHeight="1">
      <c r="B20" s="40" t="n"/>
      <c r="C20" s="43" t="n"/>
      <c r="D20" s="41" t="n"/>
      <c r="E20" s="50">
        <f>IF(D20="","",D20/12)</f>
        <v/>
      </c>
      <c r="F20" s="41" t="n"/>
      <c r="G20" s="65">
        <f>IF(OR(B20="",C20="",C20="Varies"),"",MOD(MATCH(C20,Lists!$A$2:$A$13,0)-MONTH(TODAY()),12))</f>
        <v/>
      </c>
      <c r="H20" s="50">
        <f>IF(D20="","",IF(G20="",MAX(0,D20-N(F20))/12,IF(G20=0,MAX(0,D20-N(F20)),MAX(0,D20-N(F20))/G20)))</f>
        <v/>
      </c>
      <c r="I20" s="40" t="n"/>
      <c r="J20" s="40" t="n"/>
    </row>
    <row r="21" ht="22" customHeight="1">
      <c r="B21" s="40" t="n"/>
      <c r="C21" s="43" t="n"/>
      <c r="D21" s="41" t="n"/>
      <c r="E21" s="50">
        <f>IF(D21="","",D21/12)</f>
        <v/>
      </c>
      <c r="F21" s="41" t="n"/>
      <c r="G21" s="65">
        <f>IF(OR(B21="",C21="",C21="Varies"),"",MOD(MATCH(C21,Lists!$A$2:$A$13,0)-MONTH(TODAY()),12))</f>
        <v/>
      </c>
      <c r="H21" s="50">
        <f>IF(D21="","",IF(G21="",MAX(0,D21-N(F21))/12,IF(G21=0,MAX(0,D21-N(F21)),MAX(0,D21-N(F21))/G21)))</f>
        <v/>
      </c>
      <c r="I21" s="40" t="n"/>
      <c r="J21" s="40" t="n"/>
    </row>
    <row r="22" ht="22" customHeight="1">
      <c r="B22" s="40" t="n"/>
      <c r="C22" s="43" t="n"/>
      <c r="D22" s="41" t="n"/>
      <c r="E22" s="50">
        <f>IF(D22="","",D22/12)</f>
        <v/>
      </c>
      <c r="F22" s="41" t="n"/>
      <c r="G22" s="65">
        <f>IF(OR(B22="",C22="",C22="Varies"),"",MOD(MATCH(C22,Lists!$A$2:$A$13,0)-MONTH(TODAY()),12))</f>
        <v/>
      </c>
      <c r="H22" s="50">
        <f>IF(D22="","",IF(G22="",MAX(0,D22-N(F22))/12,IF(G22=0,MAX(0,D22-N(F22)),MAX(0,D22-N(F22))/G22)))</f>
        <v/>
      </c>
      <c r="I22" s="40" t="n"/>
      <c r="J22" s="40" t="n"/>
    </row>
    <row r="23" ht="22" customHeight="1">
      <c r="B23" s="40" t="n"/>
      <c r="C23" s="43" t="n"/>
      <c r="D23" s="41" t="n"/>
      <c r="E23" s="50">
        <f>IF(D23="","",D23/12)</f>
        <v/>
      </c>
      <c r="F23" s="41" t="n"/>
      <c r="G23" s="65">
        <f>IF(OR(B23="",C23="",C23="Varies"),"",MOD(MATCH(C23,Lists!$A$2:$A$13,0)-MONTH(TODAY()),12))</f>
        <v/>
      </c>
      <c r="H23" s="50">
        <f>IF(D23="","",IF(G23="",MAX(0,D23-N(F23))/12,IF(G23=0,MAX(0,D23-N(F23)),MAX(0,D23-N(F23))/G23)))</f>
        <v/>
      </c>
      <c r="I23" s="40" t="n"/>
      <c r="J23" s="40" t="n"/>
    </row>
    <row r="24" ht="22" customHeight="1">
      <c r="B24" s="40" t="n"/>
      <c r="C24" s="43" t="n"/>
      <c r="D24" s="41" t="n"/>
      <c r="E24" s="50">
        <f>IF(D24="","",D24/12)</f>
        <v/>
      </c>
      <c r="F24" s="41" t="n"/>
      <c r="G24" s="65">
        <f>IF(OR(B24="",C24="",C24="Varies"),"",MOD(MATCH(C24,Lists!$A$2:$A$13,0)-MONTH(TODAY()),12))</f>
        <v/>
      </c>
      <c r="H24" s="50">
        <f>IF(D24="","",IF(G24="",MAX(0,D24-N(F24))/12,IF(G24=0,MAX(0,D24-N(F24)),MAX(0,D24-N(F24))/G24)))</f>
        <v/>
      </c>
      <c r="I24" s="40" t="n"/>
      <c r="J24" s="40" t="n"/>
    </row>
    <row r="25" ht="22" customHeight="1">
      <c r="B25" s="40" t="n"/>
      <c r="C25" s="43" t="n"/>
      <c r="D25" s="41" t="n"/>
      <c r="E25" s="50">
        <f>IF(D25="","",D25/12)</f>
        <v/>
      </c>
      <c r="F25" s="41" t="n"/>
      <c r="G25" s="65">
        <f>IF(OR(B25="",C25="",C25="Varies"),"",MOD(MATCH(C25,Lists!$A$2:$A$13,0)-MONTH(TODAY()),12))</f>
        <v/>
      </c>
      <c r="H25" s="50">
        <f>IF(D25="","",IF(G25="",MAX(0,D25-N(F25))/12,IF(G25=0,MAX(0,D25-N(F25)),MAX(0,D25-N(F25))/G25)))</f>
        <v/>
      </c>
      <c r="I25" s="40" t="n"/>
      <c r="J25" s="40" t="n"/>
    </row>
    <row r="26" ht="22" customHeight="1">
      <c r="B26" s="40" t="n"/>
      <c r="C26" s="43" t="n"/>
      <c r="D26" s="41" t="n"/>
      <c r="E26" s="50">
        <f>IF(D26="","",D26/12)</f>
        <v/>
      </c>
      <c r="F26" s="41" t="n"/>
      <c r="G26" s="65">
        <f>IF(OR(B26="",C26="",C26="Varies"),"",MOD(MATCH(C26,Lists!$A$2:$A$13,0)-MONTH(TODAY()),12))</f>
        <v/>
      </c>
      <c r="H26" s="50">
        <f>IF(D26="","",IF(G26="",MAX(0,D26-N(F26))/12,IF(G26=0,MAX(0,D26-N(F26)),MAX(0,D26-N(F26))/G26)))</f>
        <v/>
      </c>
      <c r="I26" s="40" t="n"/>
      <c r="J26" s="40" t="n"/>
    </row>
    <row r="27" ht="22" customHeight="1">
      <c r="B27" s="40" t="n"/>
      <c r="C27" s="43" t="n"/>
      <c r="D27" s="41" t="n"/>
      <c r="E27" s="50">
        <f>IF(D27="","",D27/12)</f>
        <v/>
      </c>
      <c r="F27" s="41" t="n"/>
      <c r="G27" s="65">
        <f>IF(OR(B27="",C27="",C27="Varies"),"",MOD(MATCH(C27,Lists!$A$2:$A$13,0)-MONTH(TODAY()),12))</f>
        <v/>
      </c>
      <c r="H27" s="50">
        <f>IF(D27="","",IF(G27="",MAX(0,D27-N(F27))/12,IF(G27=0,MAX(0,D27-N(F27)),MAX(0,D27-N(F27))/G27)))</f>
        <v/>
      </c>
      <c r="I27" s="40" t="n"/>
      <c r="J27" s="40" t="n"/>
    </row>
    <row r="29">
      <c r="B29" s="16" t="inlineStr">
        <is>
          <t>Steady = cost ÷ 12, the easy habit. Catch-up = what's still needed ÷ months left, if you're starting late. 0 months = due this month.</t>
        </is>
      </c>
    </row>
    <row r="30">
      <c r="B30" s="16" t="inlineStr">
        <is>
          <t>Costs are rough examples only: check your own renewal letters and gov.uk for current MOT, car tax and TV licence fees.</t>
        </is>
      </c>
    </row>
  </sheetData>
  <conditionalFormatting sqref="C5">
    <cfRule type="expression" priority="1" dxfId="2" stopIfTrue="0">
      <formula>$C$5&gt;0</formula>
    </cfRule>
  </conditionalFormatting>
  <conditionalFormatting sqref="B8:H27">
    <cfRule type="expression" priority="2" dxfId="2" stopIfTrue="0">
      <formula>AND(ISNUMBER($G8),$G8&lt;=2,$D8&gt;N($F8))</formula>
    </cfRule>
    <cfRule type="expression" priority="3" dxfId="0" stopIfTrue="0">
      <formula>AND(ISNUMBER($D8),$D8&gt;0,N($F8)&gt;=$D8)</formula>
    </cfRule>
  </conditionalFormatting>
  <dataValidations count="1">
    <dataValidation sqref="C8:C27" showDropDown="0" showInputMessage="0" showErrorMessage="0" allowBlank="1" errorTitle="Not on the list" error="Please pick from the list." type="list">
      <formula1>"Jan,Feb,Mar,Apr,May,Jun,Jul,Aug,Sep,Oct,Nov,Dec,Varies"</formula1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tabColor rgb="002A9D8F"/>
    <outlinePr summaryBelow="1" summaryRight="1"/>
    <pageSetUpPr fitToPage="1"/>
  </sheetPr>
  <dimension ref="B1:H70"/>
  <sheetViews>
    <sheetView showGridLines="0"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80" customWidth="1" min="3" max="3"/>
    <col width="10" customWidth="1" min="4" max="4"/>
    <col width="40" customWidth="1" min="5" max="5"/>
    <col width="3" customWidth="1" min="6" max="6"/>
    <col width="26" customWidth="1" min="7" max="7"/>
    <col width="16" customWidth="1" min="8" max="8"/>
  </cols>
  <sheetData>
    <row r="1" ht="38" customHeight="1">
      <c r="B1" s="1" t="inlineStr">
        <is>
          <t>Weekly check</t>
        </is>
      </c>
    </row>
    <row r="2" ht="22" customHeight="1">
      <c r="B2" s="2" t="inlineStr">
        <is>
          <t>10 minutes, same slot every week. Missed weeks? Just restart here. No catching up, no rebuilding.</t>
        </is>
      </c>
    </row>
    <row r="4" ht="30" customHeight="1">
      <c r="B4" s="4" t="inlineStr">
        <is>
          <t>Done?</t>
        </is>
      </c>
      <c r="C4" s="4" t="inlineStr">
        <is>
          <t>This week's 10-minute check</t>
        </is>
      </c>
      <c r="D4" s="4" t="inlineStr">
        <is>
          <t>Mins</t>
        </is>
      </c>
      <c r="G4" s="14" t="inlineStr">
        <is>
          <t>Your check-ins</t>
        </is>
      </c>
    </row>
    <row r="5" ht="26" customHeight="1">
      <c r="B5" s="5" t="b">
        <v>0</v>
      </c>
      <c r="C5" s="66" t="inlineStr">
        <is>
          <t>1.  Open your banking app. Type today's balance into Safe to spend.</t>
        </is>
      </c>
      <c r="D5" s="67" t="n">
        <v>1</v>
      </c>
      <c r="G5" s="68" t="inlineStr">
        <is>
          <t>Check-ins logged</t>
        </is>
      </c>
      <c r="H5" s="39">
        <f>COUNT(B19:B70)</f>
        <v/>
      </c>
    </row>
    <row r="6" ht="26" customHeight="1">
      <c r="B6" s="5" t="b">
        <v>0</v>
      </c>
      <c r="C6" s="66" t="inlineStr">
        <is>
          <t>2.  Look at your Safe to spend number and safe per day.</t>
        </is>
      </c>
      <c r="D6" s="67" t="n">
        <v>1</v>
      </c>
      <c r="G6" s="68" t="inlineStr">
        <is>
          <t>Last check</t>
        </is>
      </c>
      <c r="H6" s="69">
        <f>IF(COUNT(B19:B70)=0,"",MAX(B19:B70))</f>
        <v/>
      </c>
    </row>
    <row r="7" ht="26" customHeight="1">
      <c r="B7" s="5" t="b">
        <v>0</v>
      </c>
      <c r="C7" s="66" t="inlineStr">
        <is>
          <t>3.  Bills calendar: tick anything that's gone out since last week.</t>
        </is>
      </c>
      <c r="D7" s="67" t="n">
        <v>2</v>
      </c>
      <c r="G7" s="68" t="inlineStr">
        <is>
          <t>Days since last check</t>
        </is>
      </c>
      <c r="H7" s="39">
        <f>IF(H6="","",TODAY()-H6)</f>
        <v/>
      </c>
    </row>
    <row r="8" ht="26" customHeight="1">
      <c r="B8" s="5" t="b">
        <v>0</v>
      </c>
      <c r="C8" s="66" t="inlineStr">
        <is>
          <t>4.  Any bill 'Due soon'? Make sure the money is in the right account.</t>
        </is>
      </c>
      <c r="D8" s="67" t="n">
        <v>1</v>
      </c>
      <c r="G8" s="68" t="inlineStr">
        <is>
          <t>Check-ins this month</t>
        </is>
      </c>
      <c r="H8" s="39">
        <f>COUNTIFS(B19:B70,"&gt;="&amp;DATE(YEAR(TODAY()),MONTH(TODAY()),1),B19:B70,"&lt;="&amp;TODAY())</f>
        <v/>
      </c>
    </row>
    <row r="9" ht="26" customHeight="1">
      <c r="B9" s="5" t="b">
        <v>0</v>
      </c>
      <c r="C9" s="66" t="inlineStr">
        <is>
          <t>5.  Was it payday? Move the Money pots plan amounts now.</t>
        </is>
      </c>
      <c r="D9" s="67" t="n">
        <v>1</v>
      </c>
    </row>
    <row r="10" ht="26" customHeight="1">
      <c r="B10" s="5" t="b">
        <v>0</v>
      </c>
      <c r="C10" s="66" t="inlineStr">
        <is>
          <t>6.  Scan last week's spending. Spot a subscription or fee? Add it to ADHD tax.</t>
        </is>
      </c>
      <c r="D10" s="67" t="n">
        <v>2</v>
      </c>
      <c r="G10" s="63">
        <f>IF(H7="","Your first check starts the log. Welcome.",IF(H7&lt;=8,"Nice rhythm. Next check around "&amp;TEXT(H6+7,"dd/mm/yyyy")&amp;".","Welcome back. Gaps are normal. Do today's check and carry on from here."))</f>
        <v/>
      </c>
    </row>
    <row r="11" ht="26" customHeight="1">
      <c r="B11" s="5" t="b">
        <v>0</v>
      </c>
      <c r="C11" s="66" t="inlineStr">
        <is>
          <t>7.  Anything from Annual costs or Family costs due this month?</t>
        </is>
      </c>
      <c r="D11" s="67" t="n">
        <v>1</v>
      </c>
    </row>
    <row r="12" ht="26" customHeight="1">
      <c r="B12" s="5" t="b">
        <v>0</v>
      </c>
      <c r="C12" s="66" t="inlineStr">
        <is>
          <t>8.  Pick one small money win for next week (just one).</t>
        </is>
      </c>
      <c r="D12" s="67" t="n">
        <v>0.5</v>
      </c>
    </row>
    <row r="13" ht="26" customHeight="1">
      <c r="B13" s="5" t="b">
        <v>0</v>
      </c>
      <c r="C13" s="66" t="inlineStr">
        <is>
          <t>9.  Log today's check in the table below.</t>
        </is>
      </c>
      <c r="D13" s="67" t="n">
        <v>0.5</v>
      </c>
    </row>
    <row r="14" ht="26" customHeight="1">
      <c r="B14" s="5" t="b">
        <v>0</v>
      </c>
      <c r="C14" s="66" t="inlineStr">
        <is>
          <t>10.  Done. Close the sheet. That's it, you're finished.</t>
        </is>
      </c>
      <c r="D14" s="67" t="n">
        <v>0</v>
      </c>
    </row>
    <row r="15" ht="26" customHeight="1">
      <c r="C15" s="70">
        <f>COUNTIF(B5:B14,TRUE)&amp;" of 10 done. Untick them all next week and go again."</f>
        <v/>
      </c>
    </row>
    <row r="17">
      <c r="B17" s="14" t="inlineStr">
        <is>
          <t>Check-in log</t>
        </is>
      </c>
    </row>
    <row r="18" ht="30" customHeight="1">
      <c r="B18" s="4" t="inlineStr">
        <is>
          <t>Date</t>
        </is>
      </c>
      <c r="C18" s="4" t="inlineStr">
        <is>
          <t>Safe to spend that day</t>
        </is>
      </c>
      <c r="D18" s="4" t="inlineStr">
        <is>
          <t>Felt</t>
        </is>
      </c>
      <c r="E18" s="4" t="inlineStr">
        <is>
          <t>One note or win</t>
        </is>
      </c>
    </row>
    <row r="19" ht="22" customHeight="1">
      <c r="B19" s="71" t="n"/>
      <c r="C19" s="41" t="n"/>
      <c r="D19" s="43" t="n"/>
      <c r="E19" s="40" t="n"/>
    </row>
    <row r="20" ht="22" customHeight="1">
      <c r="B20" s="71" t="n"/>
      <c r="C20" s="41" t="n"/>
      <c r="D20" s="43" t="n"/>
      <c r="E20" s="40" t="n"/>
    </row>
    <row r="21" ht="22" customHeight="1">
      <c r="B21" s="71" t="n"/>
      <c r="C21" s="41" t="n"/>
      <c r="D21" s="43" t="n"/>
      <c r="E21" s="40" t="n"/>
    </row>
    <row r="22" ht="22" customHeight="1">
      <c r="B22" s="71" t="n"/>
      <c r="C22" s="41" t="n"/>
      <c r="D22" s="43" t="n"/>
      <c r="E22" s="40" t="n"/>
    </row>
    <row r="23" ht="22" customHeight="1">
      <c r="B23" s="71" t="n"/>
      <c r="C23" s="41" t="n"/>
      <c r="D23" s="43" t="n"/>
      <c r="E23" s="40" t="n"/>
    </row>
    <row r="24" ht="22" customHeight="1">
      <c r="B24" s="71" t="n"/>
      <c r="C24" s="41" t="n"/>
      <c r="D24" s="43" t="n"/>
      <c r="E24" s="40" t="n"/>
    </row>
    <row r="25" ht="22" customHeight="1">
      <c r="B25" s="71" t="n"/>
      <c r="C25" s="41" t="n"/>
      <c r="D25" s="43" t="n"/>
      <c r="E25" s="40" t="n"/>
    </row>
    <row r="26" ht="22" customHeight="1">
      <c r="B26" s="71" t="n"/>
      <c r="C26" s="41" t="n"/>
      <c r="D26" s="43" t="n"/>
      <c r="E26" s="40" t="n"/>
    </row>
    <row r="27" ht="22" customHeight="1">
      <c r="B27" s="71" t="n"/>
      <c r="C27" s="41" t="n"/>
      <c r="D27" s="43" t="n"/>
      <c r="E27" s="40" t="n"/>
    </row>
    <row r="28" ht="22" customHeight="1">
      <c r="B28" s="71" t="n"/>
      <c r="C28" s="41" t="n"/>
      <c r="D28" s="43" t="n"/>
      <c r="E28" s="40" t="n"/>
    </row>
    <row r="29" ht="22" customHeight="1">
      <c r="B29" s="71" t="n"/>
      <c r="C29" s="41" t="n"/>
      <c r="D29" s="43" t="n"/>
      <c r="E29" s="40" t="n"/>
    </row>
    <row r="30" ht="22" customHeight="1">
      <c r="B30" s="71" t="n"/>
      <c r="C30" s="41" t="n"/>
      <c r="D30" s="43" t="n"/>
      <c r="E30" s="40" t="n"/>
    </row>
    <row r="31" ht="22" customHeight="1">
      <c r="B31" s="71" t="n"/>
      <c r="C31" s="41" t="n"/>
      <c r="D31" s="43" t="n"/>
      <c r="E31" s="40" t="n"/>
    </row>
    <row r="32" ht="22" customHeight="1">
      <c r="B32" s="71" t="n"/>
      <c r="C32" s="41" t="n"/>
      <c r="D32" s="43" t="n"/>
      <c r="E32" s="40" t="n"/>
    </row>
    <row r="33" ht="22" customHeight="1">
      <c r="B33" s="71" t="n"/>
      <c r="C33" s="41" t="n"/>
      <c r="D33" s="43" t="n"/>
      <c r="E33" s="40" t="n"/>
    </row>
    <row r="34" ht="22" customHeight="1">
      <c r="B34" s="71" t="n"/>
      <c r="C34" s="41" t="n"/>
      <c r="D34" s="43" t="n"/>
      <c r="E34" s="40" t="n"/>
    </row>
    <row r="35" ht="22" customHeight="1">
      <c r="B35" s="71" t="n"/>
      <c r="C35" s="41" t="n"/>
      <c r="D35" s="43" t="n"/>
      <c r="E35" s="40" t="n"/>
    </row>
    <row r="36" ht="22" customHeight="1">
      <c r="B36" s="71" t="n"/>
      <c r="C36" s="41" t="n"/>
      <c r="D36" s="43" t="n"/>
      <c r="E36" s="40" t="n"/>
    </row>
    <row r="37" ht="22" customHeight="1">
      <c r="B37" s="71" t="n"/>
      <c r="C37" s="41" t="n"/>
      <c r="D37" s="43" t="n"/>
      <c r="E37" s="40" t="n"/>
    </row>
    <row r="38" ht="22" customHeight="1">
      <c r="B38" s="71" t="n"/>
      <c r="C38" s="41" t="n"/>
      <c r="D38" s="43" t="n"/>
      <c r="E38" s="40" t="n"/>
    </row>
    <row r="39" ht="22" customHeight="1">
      <c r="B39" s="71" t="n"/>
      <c r="C39" s="41" t="n"/>
      <c r="D39" s="43" t="n"/>
      <c r="E39" s="40" t="n"/>
    </row>
    <row r="40" ht="22" customHeight="1">
      <c r="B40" s="71" t="n"/>
      <c r="C40" s="41" t="n"/>
      <c r="D40" s="43" t="n"/>
      <c r="E40" s="40" t="n"/>
    </row>
    <row r="41" ht="22" customHeight="1">
      <c r="B41" s="71" t="n"/>
      <c r="C41" s="41" t="n"/>
      <c r="D41" s="43" t="n"/>
      <c r="E41" s="40" t="n"/>
    </row>
    <row r="42" ht="22" customHeight="1">
      <c r="B42" s="71" t="n"/>
      <c r="C42" s="41" t="n"/>
      <c r="D42" s="43" t="n"/>
      <c r="E42" s="40" t="n"/>
    </row>
    <row r="43" ht="22" customHeight="1">
      <c r="B43" s="71" t="n"/>
      <c r="C43" s="41" t="n"/>
      <c r="D43" s="43" t="n"/>
      <c r="E43" s="40" t="n"/>
    </row>
    <row r="44" ht="22" customHeight="1">
      <c r="B44" s="71" t="n"/>
      <c r="C44" s="41" t="n"/>
      <c r="D44" s="43" t="n"/>
      <c r="E44" s="40" t="n"/>
    </row>
    <row r="45" ht="22" customHeight="1">
      <c r="B45" s="71" t="n"/>
      <c r="C45" s="41" t="n"/>
      <c r="D45" s="43" t="n"/>
      <c r="E45" s="40" t="n"/>
    </row>
    <row r="46" ht="22" customHeight="1">
      <c r="B46" s="71" t="n"/>
      <c r="C46" s="41" t="n"/>
      <c r="D46" s="43" t="n"/>
      <c r="E46" s="40" t="n"/>
    </row>
    <row r="47" ht="22" customHeight="1">
      <c r="B47" s="71" t="n"/>
      <c r="C47" s="41" t="n"/>
      <c r="D47" s="43" t="n"/>
      <c r="E47" s="40" t="n"/>
    </row>
    <row r="48" ht="22" customHeight="1">
      <c r="B48" s="71" t="n"/>
      <c r="C48" s="41" t="n"/>
      <c r="D48" s="43" t="n"/>
      <c r="E48" s="40" t="n"/>
    </row>
    <row r="49" ht="22" customHeight="1">
      <c r="B49" s="71" t="n"/>
      <c r="C49" s="41" t="n"/>
      <c r="D49" s="43" t="n"/>
      <c r="E49" s="40" t="n"/>
    </row>
    <row r="50" ht="22" customHeight="1">
      <c r="B50" s="71" t="n"/>
      <c r="C50" s="41" t="n"/>
      <c r="D50" s="43" t="n"/>
      <c r="E50" s="40" t="n"/>
    </row>
    <row r="51" ht="22" customHeight="1">
      <c r="B51" s="71" t="n"/>
      <c r="C51" s="41" t="n"/>
      <c r="D51" s="43" t="n"/>
      <c r="E51" s="40" t="n"/>
    </row>
    <row r="52" ht="22" customHeight="1">
      <c r="B52" s="71" t="n"/>
      <c r="C52" s="41" t="n"/>
      <c r="D52" s="43" t="n"/>
      <c r="E52" s="40" t="n"/>
    </row>
    <row r="53" ht="22" customHeight="1">
      <c r="B53" s="71" t="n"/>
      <c r="C53" s="41" t="n"/>
      <c r="D53" s="43" t="n"/>
      <c r="E53" s="40" t="n"/>
    </row>
    <row r="54" ht="22" customHeight="1">
      <c r="B54" s="71" t="n"/>
      <c r="C54" s="41" t="n"/>
      <c r="D54" s="43" t="n"/>
      <c r="E54" s="40" t="n"/>
    </row>
    <row r="55" ht="22" customHeight="1">
      <c r="B55" s="71" t="n"/>
      <c r="C55" s="41" t="n"/>
      <c r="D55" s="43" t="n"/>
      <c r="E55" s="40" t="n"/>
    </row>
    <row r="56" ht="22" customHeight="1">
      <c r="B56" s="71" t="n"/>
      <c r="C56" s="41" t="n"/>
      <c r="D56" s="43" t="n"/>
      <c r="E56" s="40" t="n"/>
    </row>
    <row r="57" ht="22" customHeight="1">
      <c r="B57" s="71" t="n"/>
      <c r="C57" s="41" t="n"/>
      <c r="D57" s="43" t="n"/>
      <c r="E57" s="40" t="n"/>
    </row>
    <row r="58" ht="22" customHeight="1">
      <c r="B58" s="71" t="n"/>
      <c r="C58" s="41" t="n"/>
      <c r="D58" s="43" t="n"/>
      <c r="E58" s="40" t="n"/>
    </row>
    <row r="59" ht="22" customHeight="1">
      <c r="B59" s="71" t="n"/>
      <c r="C59" s="41" t="n"/>
      <c r="D59" s="43" t="n"/>
      <c r="E59" s="40" t="n"/>
    </row>
    <row r="60" ht="22" customHeight="1">
      <c r="B60" s="71" t="n"/>
      <c r="C60" s="41" t="n"/>
      <c r="D60" s="43" t="n"/>
      <c r="E60" s="40" t="n"/>
    </row>
    <row r="61" ht="22" customHeight="1">
      <c r="B61" s="71" t="n"/>
      <c r="C61" s="41" t="n"/>
      <c r="D61" s="43" t="n"/>
      <c r="E61" s="40" t="n"/>
    </row>
    <row r="62" ht="22" customHeight="1">
      <c r="B62" s="71" t="n"/>
      <c r="C62" s="41" t="n"/>
      <c r="D62" s="43" t="n"/>
      <c r="E62" s="40" t="n"/>
    </row>
    <row r="63" ht="22" customHeight="1">
      <c r="B63" s="71" t="n"/>
      <c r="C63" s="41" t="n"/>
      <c r="D63" s="43" t="n"/>
      <c r="E63" s="40" t="n"/>
    </row>
    <row r="64" ht="22" customHeight="1">
      <c r="B64" s="71" t="n"/>
      <c r="C64" s="41" t="n"/>
      <c r="D64" s="43" t="n"/>
      <c r="E64" s="40" t="n"/>
    </row>
    <row r="65" ht="22" customHeight="1">
      <c r="B65" s="71" t="n"/>
      <c r="C65" s="41" t="n"/>
      <c r="D65" s="43" t="n"/>
      <c r="E65" s="40" t="n"/>
    </row>
    <row r="66" ht="22" customHeight="1">
      <c r="B66" s="71" t="n"/>
      <c r="C66" s="41" t="n"/>
      <c r="D66" s="43" t="n"/>
      <c r="E66" s="40" t="n"/>
    </row>
    <row r="67" ht="22" customHeight="1">
      <c r="B67" s="71" t="n"/>
      <c r="C67" s="41" t="n"/>
      <c r="D67" s="43" t="n"/>
      <c r="E67" s="40" t="n"/>
    </row>
    <row r="68" ht="22" customHeight="1">
      <c r="B68" s="71" t="n"/>
      <c r="C68" s="41" t="n"/>
      <c r="D68" s="43" t="n"/>
      <c r="E68" s="40" t="n"/>
    </row>
    <row r="69" ht="22" customHeight="1">
      <c r="B69" s="71" t="n"/>
      <c r="C69" s="41" t="n"/>
      <c r="D69" s="43" t="n"/>
      <c r="E69" s="40" t="n"/>
    </row>
    <row r="70" ht="22" customHeight="1">
      <c r="B70" s="71" t="n"/>
      <c r="C70" s="41" t="n"/>
      <c r="D70" s="43" t="n"/>
      <c r="E70" s="40" t="n"/>
    </row>
  </sheetData>
  <mergeCells count="1">
    <mergeCell ref="G10:H13"/>
  </mergeCells>
  <conditionalFormatting sqref="C5:D14">
    <cfRule type="expression" priority="1" dxfId="0" stopIfTrue="0">
      <formula>$B5=TRUE</formula>
    </cfRule>
  </conditionalFormatting>
  <dataValidations count="3">
    <dataValidation sqref="B5:B14" showDropDown="0" showInputMessage="0" showErrorMessage="0" allowBlank="1" errorTitle="Not on the list" error="Please pick from the list." type="list">
      <formula1>"TRUE,FALSE"</formula1>
    </dataValidation>
    <dataValidation sqref="D19:D70" showDropDown="0" showInputMessage="0" showErrorMessage="0" allowBlank="1" errorTitle="Not on the list" error="Please pick from the list." type="list">
      <formula1>"Calm,OK,Stressed"</formula1>
    </dataValidation>
    <dataValidation sqref="B19:B70" showDropDown="0" showInputMessage="0" showErrorMessage="0" allowBlank="1" errorTitle="Date" error="Type a date like 11/10/2026." type="date" operator="greaterThan">
      <formula1>36526</formula1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tabColor rgb="00E9A15B"/>
    <outlinePr summaryBelow="1" summaryRight="1"/>
    <pageSetUpPr fitToPage="1"/>
  </sheetPr>
  <dimension ref="B1:K41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" customWidth="1" min="1" max="1"/>
    <col width="34" customWidth="1" min="2" max="2"/>
    <col width="15" customWidth="1" min="3" max="3"/>
    <col width="12" customWidth="1" min="4" max="4"/>
    <col width="12" customWidth="1" min="5" max="5"/>
    <col width="13" customWidth="1" min="6" max="6"/>
    <col width="14" customWidth="1" min="7" max="7"/>
    <col width="13" customWidth="1" min="8" max="8"/>
    <col width="14" customWidth="1" min="9" max="9"/>
    <col width="15" customWidth="1" min="10" max="10"/>
    <col width="40" customWidth="1" min="11" max="11"/>
  </cols>
  <sheetData>
    <row r="1" ht="38" customHeight="1">
      <c r="B1" s="1" t="inlineStr">
        <is>
          <t>Family costs (optional)</t>
        </is>
      </c>
    </row>
    <row r="2" ht="22" customHeight="1">
      <c r="B2" s="2" t="inlineStr">
        <is>
          <t>Clubs, kit, school trips and childcare, turned into a monthly figure, with a fair split if you share costs with a partner.</t>
        </is>
      </c>
    </row>
    <row r="3" ht="24" customHeight="1">
      <c r="B3" s="18" t="inlineStr">
        <is>
          <t>Your share of costs (default)</t>
        </is>
      </c>
      <c r="C3" s="72" t="n">
        <v>1</v>
      </c>
      <c r="D3" s="16" t="inlineStr">
        <is>
          <t>Single parent or paying it all? Use 100%.</t>
        </is>
      </c>
    </row>
    <row r="4" ht="24" customHeight="1">
      <c r="B4" s="18" t="inlineStr">
        <is>
          <t>Family costs per month</t>
        </is>
      </c>
      <c r="C4" s="34">
        <f>SUM(G9:G38)</f>
        <v/>
      </c>
    </row>
    <row r="5" ht="24" customHeight="1">
      <c r="B5" s="18" t="inlineStr">
        <is>
          <t>Your share per month</t>
        </is>
      </c>
      <c r="C5" s="34">
        <f>SUM(I9:I38)</f>
        <v/>
      </c>
    </row>
    <row r="6" ht="24" customHeight="1">
      <c r="B6" s="18" t="inlineStr">
        <is>
          <t>Partner's share per month</t>
        </is>
      </c>
      <c r="C6" s="34">
        <f>SUM(J9:J38)</f>
        <v/>
      </c>
    </row>
    <row r="8" ht="30" customHeight="1">
      <c r="B8" s="4" t="inlineStr">
        <is>
          <t>Item</t>
        </is>
      </c>
      <c r="C8" s="4" t="inlineStr">
        <is>
          <t>Category</t>
        </is>
      </c>
      <c r="D8" s="4" t="inlineStr">
        <is>
          <t>Who</t>
        </is>
      </c>
      <c r="E8" s="4" t="inlineStr">
        <is>
          <t>Cost</t>
        </is>
      </c>
      <c r="F8" s="4" t="inlineStr">
        <is>
          <t>How often</t>
        </is>
      </c>
      <c r="G8" s="4" t="inlineStr">
        <is>
          <t>Per month</t>
        </is>
      </c>
      <c r="H8" s="4" t="inlineStr">
        <is>
          <t>Your split % (optional)</t>
        </is>
      </c>
      <c r="I8" s="4" t="inlineStr">
        <is>
          <t>Your share / month</t>
        </is>
      </c>
      <c r="J8" s="4" t="inlineStr">
        <is>
          <t>Partner's share / month</t>
        </is>
      </c>
      <c r="K8" s="4" t="inlineStr">
        <is>
          <t>Notes</t>
        </is>
      </c>
    </row>
    <row r="9" ht="22" customHeight="1">
      <c r="B9" s="40" t="n"/>
      <c r="C9" s="40" t="n"/>
      <c r="D9" s="40" t="n"/>
      <c r="E9" s="41" t="n"/>
      <c r="F9" s="43" t="n"/>
      <c r="G9" s="50">
        <f>IF(OR(E9="",F9=""),"",E9*IF(F9="Weekly",52/12,IF(F9="Monthly",1,IF(F9="Termly",3/12,1/12))))</f>
        <v/>
      </c>
      <c r="H9" s="73" t="n"/>
      <c r="I9" s="50">
        <f>IF(G9="","",G9*IF(H9="",N($C$3),H9))</f>
        <v/>
      </c>
      <c r="J9" s="50">
        <f>IF(G9="","",G9-I9)</f>
        <v/>
      </c>
      <c r="K9" s="40" t="n"/>
    </row>
    <row r="10" ht="22" customHeight="1">
      <c r="B10" s="40" t="n"/>
      <c r="C10" s="40" t="n"/>
      <c r="D10" s="40" t="n"/>
      <c r="E10" s="41" t="n"/>
      <c r="F10" s="43" t="n"/>
      <c r="G10" s="50">
        <f>IF(OR(E10="",F10=""),"",E10*IF(F10="Weekly",52/12,IF(F10="Monthly",1,IF(F10="Termly",3/12,1/12))))</f>
        <v/>
      </c>
      <c r="H10" s="73" t="n"/>
      <c r="I10" s="50">
        <f>IF(G10="","",G10*IF(H10="",N($C$3),H10))</f>
        <v/>
      </c>
      <c r="J10" s="50">
        <f>IF(G10="","",G10-I10)</f>
        <v/>
      </c>
      <c r="K10" s="40" t="n"/>
    </row>
    <row r="11" ht="22" customHeight="1">
      <c r="B11" s="40" t="n"/>
      <c r="C11" s="40" t="n"/>
      <c r="D11" s="40" t="n"/>
      <c r="E11" s="41" t="n"/>
      <c r="F11" s="43" t="n"/>
      <c r="G11" s="50">
        <f>IF(OR(E11="",F11=""),"",E11*IF(F11="Weekly",52/12,IF(F11="Monthly",1,IF(F11="Termly",3/12,1/12))))</f>
        <v/>
      </c>
      <c r="H11" s="73" t="n"/>
      <c r="I11" s="50">
        <f>IF(G11="","",G11*IF(H11="",N($C$3),H11))</f>
        <v/>
      </c>
      <c r="J11" s="50">
        <f>IF(G11="","",G11-I11)</f>
        <v/>
      </c>
      <c r="K11" s="40" t="n"/>
    </row>
    <row r="12" ht="22" customHeight="1">
      <c r="B12" s="40" t="n"/>
      <c r="C12" s="40" t="n"/>
      <c r="D12" s="40" t="n"/>
      <c r="E12" s="41" t="n"/>
      <c r="F12" s="43" t="n"/>
      <c r="G12" s="50">
        <f>IF(OR(E12="",F12=""),"",E12*IF(F12="Weekly",52/12,IF(F12="Monthly",1,IF(F12="Termly",3/12,1/12))))</f>
        <v/>
      </c>
      <c r="H12" s="73" t="n"/>
      <c r="I12" s="50">
        <f>IF(G12="","",G12*IF(H12="",N($C$3),H12))</f>
        <v/>
      </c>
      <c r="J12" s="50">
        <f>IF(G12="","",G12-I12)</f>
        <v/>
      </c>
      <c r="K12" s="40" t="n"/>
    </row>
    <row r="13" ht="22" customHeight="1">
      <c r="B13" s="40" t="n"/>
      <c r="C13" s="40" t="n"/>
      <c r="D13" s="40" t="n"/>
      <c r="E13" s="41" t="n"/>
      <c r="F13" s="43" t="n"/>
      <c r="G13" s="50">
        <f>IF(OR(E13="",F13=""),"",E13*IF(F13="Weekly",52/12,IF(F13="Monthly",1,IF(F13="Termly",3/12,1/12))))</f>
        <v/>
      </c>
      <c r="H13" s="73" t="n"/>
      <c r="I13" s="50">
        <f>IF(G13="","",G13*IF(H13="",N($C$3),H13))</f>
        <v/>
      </c>
      <c r="J13" s="50">
        <f>IF(G13="","",G13-I13)</f>
        <v/>
      </c>
      <c r="K13" s="40" t="n"/>
    </row>
    <row r="14" ht="22" customHeight="1">
      <c r="B14" s="40" t="n"/>
      <c r="C14" s="40" t="n"/>
      <c r="D14" s="40" t="n"/>
      <c r="E14" s="41" t="n"/>
      <c r="F14" s="43" t="n"/>
      <c r="G14" s="50">
        <f>IF(OR(E14="",F14=""),"",E14*IF(F14="Weekly",52/12,IF(F14="Monthly",1,IF(F14="Termly",3/12,1/12))))</f>
        <v/>
      </c>
      <c r="H14" s="73" t="n"/>
      <c r="I14" s="50">
        <f>IF(G14="","",G14*IF(H14="",N($C$3),H14))</f>
        <v/>
      </c>
      <c r="J14" s="50">
        <f>IF(G14="","",G14-I14)</f>
        <v/>
      </c>
      <c r="K14" s="40" t="n"/>
    </row>
    <row r="15" ht="22" customHeight="1">
      <c r="B15" s="40" t="n"/>
      <c r="C15" s="40" t="n"/>
      <c r="D15" s="40" t="n"/>
      <c r="E15" s="41" t="n"/>
      <c r="F15" s="43" t="n"/>
      <c r="G15" s="50">
        <f>IF(OR(E15="",F15=""),"",E15*IF(F15="Weekly",52/12,IF(F15="Monthly",1,IF(F15="Termly",3/12,1/12))))</f>
        <v/>
      </c>
      <c r="H15" s="73" t="n"/>
      <c r="I15" s="50">
        <f>IF(G15="","",G15*IF(H15="",N($C$3),H15))</f>
        <v/>
      </c>
      <c r="J15" s="50">
        <f>IF(G15="","",G15-I15)</f>
        <v/>
      </c>
      <c r="K15" s="40" t="n"/>
    </row>
    <row r="16" ht="22" customHeight="1">
      <c r="B16" s="40" t="n"/>
      <c r="C16" s="40" t="n"/>
      <c r="D16" s="40" t="n"/>
      <c r="E16" s="41" t="n"/>
      <c r="F16" s="43" t="n"/>
      <c r="G16" s="50">
        <f>IF(OR(E16="",F16=""),"",E16*IF(F16="Weekly",52/12,IF(F16="Monthly",1,IF(F16="Termly",3/12,1/12))))</f>
        <v/>
      </c>
      <c r="H16" s="73" t="n"/>
      <c r="I16" s="50">
        <f>IF(G16="","",G16*IF(H16="",N($C$3),H16))</f>
        <v/>
      </c>
      <c r="J16" s="50">
        <f>IF(G16="","",G16-I16)</f>
        <v/>
      </c>
      <c r="K16" s="40" t="n"/>
    </row>
    <row r="17" ht="22" customHeight="1">
      <c r="B17" s="40" t="n"/>
      <c r="C17" s="40" t="n"/>
      <c r="D17" s="40" t="n"/>
      <c r="E17" s="41" t="n"/>
      <c r="F17" s="43" t="n"/>
      <c r="G17" s="50">
        <f>IF(OR(E17="",F17=""),"",E17*IF(F17="Weekly",52/12,IF(F17="Monthly",1,IF(F17="Termly",3/12,1/12))))</f>
        <v/>
      </c>
      <c r="H17" s="73" t="n"/>
      <c r="I17" s="50">
        <f>IF(G17="","",G17*IF(H17="",N($C$3),H17))</f>
        <v/>
      </c>
      <c r="J17" s="50">
        <f>IF(G17="","",G17-I17)</f>
        <v/>
      </c>
      <c r="K17" s="40" t="n"/>
    </row>
    <row r="18" ht="22" customHeight="1">
      <c r="B18" s="40" t="n"/>
      <c r="C18" s="40" t="n"/>
      <c r="D18" s="40" t="n"/>
      <c r="E18" s="41" t="n"/>
      <c r="F18" s="43" t="n"/>
      <c r="G18" s="50">
        <f>IF(OR(E18="",F18=""),"",E18*IF(F18="Weekly",52/12,IF(F18="Monthly",1,IF(F18="Termly",3/12,1/12))))</f>
        <v/>
      </c>
      <c r="H18" s="73" t="n"/>
      <c r="I18" s="50">
        <f>IF(G18="","",G18*IF(H18="",N($C$3),H18))</f>
        <v/>
      </c>
      <c r="J18" s="50">
        <f>IF(G18="","",G18-I18)</f>
        <v/>
      </c>
      <c r="K18" s="40" t="n"/>
    </row>
    <row r="19" ht="22" customHeight="1">
      <c r="B19" s="40" t="n"/>
      <c r="C19" s="40" t="n"/>
      <c r="D19" s="40" t="n"/>
      <c r="E19" s="41" t="n"/>
      <c r="F19" s="43" t="n"/>
      <c r="G19" s="50">
        <f>IF(OR(E19="",F19=""),"",E19*IF(F19="Weekly",52/12,IF(F19="Monthly",1,IF(F19="Termly",3/12,1/12))))</f>
        <v/>
      </c>
      <c r="H19" s="73" t="n"/>
      <c r="I19" s="50">
        <f>IF(G19="","",G19*IF(H19="",N($C$3),H19))</f>
        <v/>
      </c>
      <c r="J19" s="50">
        <f>IF(G19="","",G19-I19)</f>
        <v/>
      </c>
      <c r="K19" s="40" t="n"/>
    </row>
    <row r="20" ht="22" customHeight="1">
      <c r="B20" s="40" t="n"/>
      <c r="C20" s="40" t="n"/>
      <c r="D20" s="40" t="n"/>
      <c r="E20" s="41" t="n"/>
      <c r="F20" s="43" t="n"/>
      <c r="G20" s="50">
        <f>IF(OR(E20="",F20=""),"",E20*IF(F20="Weekly",52/12,IF(F20="Monthly",1,IF(F20="Termly",3/12,1/12))))</f>
        <v/>
      </c>
      <c r="H20" s="73" t="n"/>
      <c r="I20" s="50">
        <f>IF(G20="","",G20*IF(H20="",N($C$3),H20))</f>
        <v/>
      </c>
      <c r="J20" s="50">
        <f>IF(G20="","",G20-I20)</f>
        <v/>
      </c>
      <c r="K20" s="40" t="n"/>
    </row>
    <row r="21" ht="22" customHeight="1">
      <c r="B21" s="40" t="n"/>
      <c r="C21" s="40" t="n"/>
      <c r="D21" s="40" t="n"/>
      <c r="E21" s="41" t="n"/>
      <c r="F21" s="43" t="n"/>
      <c r="G21" s="50">
        <f>IF(OR(E21="",F21=""),"",E21*IF(F21="Weekly",52/12,IF(F21="Monthly",1,IF(F21="Termly",3/12,1/12))))</f>
        <v/>
      </c>
      <c r="H21" s="73" t="n"/>
      <c r="I21" s="50">
        <f>IF(G21="","",G21*IF(H21="",N($C$3),H21))</f>
        <v/>
      </c>
      <c r="J21" s="50">
        <f>IF(G21="","",G21-I21)</f>
        <v/>
      </c>
      <c r="K21" s="40" t="n"/>
    </row>
    <row r="22" ht="22" customHeight="1">
      <c r="B22" s="40" t="n"/>
      <c r="C22" s="40" t="n"/>
      <c r="D22" s="40" t="n"/>
      <c r="E22" s="41" t="n"/>
      <c r="F22" s="43" t="n"/>
      <c r="G22" s="50">
        <f>IF(OR(E22="",F22=""),"",E22*IF(F22="Weekly",52/12,IF(F22="Monthly",1,IF(F22="Termly",3/12,1/12))))</f>
        <v/>
      </c>
      <c r="H22" s="73" t="n"/>
      <c r="I22" s="50">
        <f>IF(G22="","",G22*IF(H22="",N($C$3),H22))</f>
        <v/>
      </c>
      <c r="J22" s="50">
        <f>IF(G22="","",G22-I22)</f>
        <v/>
      </c>
      <c r="K22" s="40" t="n"/>
    </row>
    <row r="23" ht="22" customHeight="1">
      <c r="B23" s="40" t="n"/>
      <c r="C23" s="40" t="n"/>
      <c r="D23" s="40" t="n"/>
      <c r="E23" s="41" t="n"/>
      <c r="F23" s="43" t="n"/>
      <c r="G23" s="50">
        <f>IF(OR(E23="",F23=""),"",E23*IF(F23="Weekly",52/12,IF(F23="Monthly",1,IF(F23="Termly",3/12,1/12))))</f>
        <v/>
      </c>
      <c r="H23" s="73" t="n"/>
      <c r="I23" s="50">
        <f>IF(G23="","",G23*IF(H23="",N($C$3),H23))</f>
        <v/>
      </c>
      <c r="J23" s="50">
        <f>IF(G23="","",G23-I23)</f>
        <v/>
      </c>
      <c r="K23" s="40" t="n"/>
    </row>
    <row r="24" ht="22" customHeight="1">
      <c r="B24" s="40" t="n"/>
      <c r="C24" s="40" t="n"/>
      <c r="D24" s="40" t="n"/>
      <c r="E24" s="41" t="n"/>
      <c r="F24" s="43" t="n"/>
      <c r="G24" s="50">
        <f>IF(OR(E24="",F24=""),"",E24*IF(F24="Weekly",52/12,IF(F24="Monthly",1,IF(F24="Termly",3/12,1/12))))</f>
        <v/>
      </c>
      <c r="H24" s="73" t="n"/>
      <c r="I24" s="50">
        <f>IF(G24="","",G24*IF(H24="",N($C$3),H24))</f>
        <v/>
      </c>
      <c r="J24" s="50">
        <f>IF(G24="","",G24-I24)</f>
        <v/>
      </c>
      <c r="K24" s="40" t="n"/>
    </row>
    <row r="25" ht="22" customHeight="1">
      <c r="B25" s="40" t="n"/>
      <c r="C25" s="40" t="n"/>
      <c r="D25" s="40" t="n"/>
      <c r="E25" s="41" t="n"/>
      <c r="F25" s="43" t="n"/>
      <c r="G25" s="50">
        <f>IF(OR(E25="",F25=""),"",E25*IF(F25="Weekly",52/12,IF(F25="Monthly",1,IF(F25="Termly",3/12,1/12))))</f>
        <v/>
      </c>
      <c r="H25" s="73" t="n"/>
      <c r="I25" s="50">
        <f>IF(G25="","",G25*IF(H25="",N($C$3),H25))</f>
        <v/>
      </c>
      <c r="J25" s="50">
        <f>IF(G25="","",G25-I25)</f>
        <v/>
      </c>
      <c r="K25" s="40" t="n"/>
    </row>
    <row r="26" ht="22" customHeight="1">
      <c r="B26" s="40" t="n"/>
      <c r="C26" s="40" t="n"/>
      <c r="D26" s="40" t="n"/>
      <c r="E26" s="41" t="n"/>
      <c r="F26" s="43" t="n"/>
      <c r="G26" s="50">
        <f>IF(OR(E26="",F26=""),"",E26*IF(F26="Weekly",52/12,IF(F26="Monthly",1,IF(F26="Termly",3/12,1/12))))</f>
        <v/>
      </c>
      <c r="H26" s="73" t="n"/>
      <c r="I26" s="50">
        <f>IF(G26="","",G26*IF(H26="",N($C$3),H26))</f>
        <v/>
      </c>
      <c r="J26" s="50">
        <f>IF(G26="","",G26-I26)</f>
        <v/>
      </c>
      <c r="K26" s="40" t="n"/>
    </row>
    <row r="27" ht="22" customHeight="1">
      <c r="B27" s="40" t="n"/>
      <c r="C27" s="40" t="n"/>
      <c r="D27" s="40" t="n"/>
      <c r="E27" s="41" t="n"/>
      <c r="F27" s="43" t="n"/>
      <c r="G27" s="50">
        <f>IF(OR(E27="",F27=""),"",E27*IF(F27="Weekly",52/12,IF(F27="Monthly",1,IF(F27="Termly",3/12,1/12))))</f>
        <v/>
      </c>
      <c r="H27" s="73" t="n"/>
      <c r="I27" s="50">
        <f>IF(G27="","",G27*IF(H27="",N($C$3),H27))</f>
        <v/>
      </c>
      <c r="J27" s="50">
        <f>IF(G27="","",G27-I27)</f>
        <v/>
      </c>
      <c r="K27" s="40" t="n"/>
    </row>
    <row r="28" ht="22" customHeight="1">
      <c r="B28" s="40" t="n"/>
      <c r="C28" s="40" t="n"/>
      <c r="D28" s="40" t="n"/>
      <c r="E28" s="41" t="n"/>
      <c r="F28" s="43" t="n"/>
      <c r="G28" s="50">
        <f>IF(OR(E28="",F28=""),"",E28*IF(F28="Weekly",52/12,IF(F28="Monthly",1,IF(F28="Termly",3/12,1/12))))</f>
        <v/>
      </c>
      <c r="H28" s="73" t="n"/>
      <c r="I28" s="50">
        <f>IF(G28="","",G28*IF(H28="",N($C$3),H28))</f>
        <v/>
      </c>
      <c r="J28" s="50">
        <f>IF(G28="","",G28-I28)</f>
        <v/>
      </c>
      <c r="K28" s="40" t="n"/>
    </row>
    <row r="29" ht="22" customHeight="1">
      <c r="B29" s="40" t="n"/>
      <c r="C29" s="40" t="n"/>
      <c r="D29" s="40" t="n"/>
      <c r="E29" s="41" t="n"/>
      <c r="F29" s="43" t="n"/>
      <c r="G29" s="50">
        <f>IF(OR(E29="",F29=""),"",E29*IF(F29="Weekly",52/12,IF(F29="Monthly",1,IF(F29="Termly",3/12,1/12))))</f>
        <v/>
      </c>
      <c r="H29" s="73" t="n"/>
      <c r="I29" s="50">
        <f>IF(G29="","",G29*IF(H29="",N($C$3),H29))</f>
        <v/>
      </c>
      <c r="J29" s="50">
        <f>IF(G29="","",G29-I29)</f>
        <v/>
      </c>
      <c r="K29" s="40" t="n"/>
    </row>
    <row r="30" ht="22" customHeight="1">
      <c r="B30" s="40" t="n"/>
      <c r="C30" s="40" t="n"/>
      <c r="D30" s="40" t="n"/>
      <c r="E30" s="41" t="n"/>
      <c r="F30" s="43" t="n"/>
      <c r="G30" s="50">
        <f>IF(OR(E30="",F30=""),"",E30*IF(F30="Weekly",52/12,IF(F30="Monthly",1,IF(F30="Termly",3/12,1/12))))</f>
        <v/>
      </c>
      <c r="H30" s="73" t="n"/>
      <c r="I30" s="50">
        <f>IF(G30="","",G30*IF(H30="",N($C$3),H30))</f>
        <v/>
      </c>
      <c r="J30" s="50">
        <f>IF(G30="","",G30-I30)</f>
        <v/>
      </c>
      <c r="K30" s="40" t="n"/>
    </row>
    <row r="31" ht="22" customHeight="1">
      <c r="B31" s="40" t="n"/>
      <c r="C31" s="40" t="n"/>
      <c r="D31" s="40" t="n"/>
      <c r="E31" s="41" t="n"/>
      <c r="F31" s="43" t="n"/>
      <c r="G31" s="50">
        <f>IF(OR(E31="",F31=""),"",E31*IF(F31="Weekly",52/12,IF(F31="Monthly",1,IF(F31="Termly",3/12,1/12))))</f>
        <v/>
      </c>
      <c r="H31" s="73" t="n"/>
      <c r="I31" s="50">
        <f>IF(G31="","",G31*IF(H31="",N($C$3),H31))</f>
        <v/>
      </c>
      <c r="J31" s="50">
        <f>IF(G31="","",G31-I31)</f>
        <v/>
      </c>
      <c r="K31" s="40" t="n"/>
    </row>
    <row r="32" ht="22" customHeight="1">
      <c r="B32" s="40" t="n"/>
      <c r="C32" s="40" t="n"/>
      <c r="D32" s="40" t="n"/>
      <c r="E32" s="41" t="n"/>
      <c r="F32" s="43" t="n"/>
      <c r="G32" s="50">
        <f>IF(OR(E32="",F32=""),"",E32*IF(F32="Weekly",52/12,IF(F32="Monthly",1,IF(F32="Termly",3/12,1/12))))</f>
        <v/>
      </c>
      <c r="H32" s="73" t="n"/>
      <c r="I32" s="50">
        <f>IF(G32="","",G32*IF(H32="",N($C$3),H32))</f>
        <v/>
      </c>
      <c r="J32" s="50">
        <f>IF(G32="","",G32-I32)</f>
        <v/>
      </c>
      <c r="K32" s="40" t="n"/>
    </row>
    <row r="33" ht="22" customHeight="1">
      <c r="B33" s="40" t="n"/>
      <c r="C33" s="40" t="n"/>
      <c r="D33" s="40" t="n"/>
      <c r="E33" s="41" t="n"/>
      <c r="F33" s="43" t="n"/>
      <c r="G33" s="50">
        <f>IF(OR(E33="",F33=""),"",E33*IF(F33="Weekly",52/12,IF(F33="Monthly",1,IF(F33="Termly",3/12,1/12))))</f>
        <v/>
      </c>
      <c r="H33" s="73" t="n"/>
      <c r="I33" s="50">
        <f>IF(G33="","",G33*IF(H33="",N($C$3),H33))</f>
        <v/>
      </c>
      <c r="J33" s="50">
        <f>IF(G33="","",G33-I33)</f>
        <v/>
      </c>
      <c r="K33" s="40" t="n"/>
    </row>
    <row r="34" ht="22" customHeight="1">
      <c r="B34" s="40" t="n"/>
      <c r="C34" s="40" t="n"/>
      <c r="D34" s="40" t="n"/>
      <c r="E34" s="41" t="n"/>
      <c r="F34" s="43" t="n"/>
      <c r="G34" s="50">
        <f>IF(OR(E34="",F34=""),"",E34*IF(F34="Weekly",52/12,IF(F34="Monthly",1,IF(F34="Termly",3/12,1/12))))</f>
        <v/>
      </c>
      <c r="H34" s="73" t="n"/>
      <c r="I34" s="50">
        <f>IF(G34="","",G34*IF(H34="",N($C$3),H34))</f>
        <v/>
      </c>
      <c r="J34" s="50">
        <f>IF(G34="","",G34-I34)</f>
        <v/>
      </c>
      <c r="K34" s="40" t="n"/>
    </row>
    <row r="35" ht="22" customHeight="1">
      <c r="B35" s="40" t="n"/>
      <c r="C35" s="40" t="n"/>
      <c r="D35" s="40" t="n"/>
      <c r="E35" s="41" t="n"/>
      <c r="F35" s="43" t="n"/>
      <c r="G35" s="50">
        <f>IF(OR(E35="",F35=""),"",E35*IF(F35="Weekly",52/12,IF(F35="Monthly",1,IF(F35="Termly",3/12,1/12))))</f>
        <v/>
      </c>
      <c r="H35" s="73" t="n"/>
      <c r="I35" s="50">
        <f>IF(G35="","",G35*IF(H35="",N($C$3),H35))</f>
        <v/>
      </c>
      <c r="J35" s="50">
        <f>IF(G35="","",G35-I35)</f>
        <v/>
      </c>
      <c r="K35" s="40" t="n"/>
    </row>
    <row r="36" ht="22" customHeight="1">
      <c r="B36" s="40" t="n"/>
      <c r="C36" s="40" t="n"/>
      <c r="D36" s="40" t="n"/>
      <c r="E36" s="41" t="n"/>
      <c r="F36" s="43" t="n"/>
      <c r="G36" s="50">
        <f>IF(OR(E36="",F36=""),"",E36*IF(F36="Weekly",52/12,IF(F36="Monthly",1,IF(F36="Termly",3/12,1/12))))</f>
        <v/>
      </c>
      <c r="H36" s="73" t="n"/>
      <c r="I36" s="50">
        <f>IF(G36="","",G36*IF(H36="",N($C$3),H36))</f>
        <v/>
      </c>
      <c r="J36" s="50">
        <f>IF(G36="","",G36-I36)</f>
        <v/>
      </c>
      <c r="K36" s="40" t="n"/>
    </row>
    <row r="37" ht="22" customHeight="1">
      <c r="B37" s="40" t="n"/>
      <c r="C37" s="40" t="n"/>
      <c r="D37" s="40" t="n"/>
      <c r="E37" s="41" t="n"/>
      <c r="F37" s="43" t="n"/>
      <c r="G37" s="50">
        <f>IF(OR(E37="",F37=""),"",E37*IF(F37="Weekly",52/12,IF(F37="Monthly",1,IF(F37="Termly",3/12,1/12))))</f>
        <v/>
      </c>
      <c r="H37" s="73" t="n"/>
      <c r="I37" s="50">
        <f>IF(G37="","",G37*IF(H37="",N($C$3),H37))</f>
        <v/>
      </c>
      <c r="J37" s="50">
        <f>IF(G37="","",G37-I37)</f>
        <v/>
      </c>
      <c r="K37" s="40" t="n"/>
    </row>
    <row r="38" ht="22" customHeight="1">
      <c r="B38" s="40" t="n"/>
      <c r="C38" s="40" t="n"/>
      <c r="D38" s="40" t="n"/>
      <c r="E38" s="41" t="n"/>
      <c r="F38" s="43" t="n"/>
      <c r="G38" s="50">
        <f>IF(OR(E38="",F38=""),"",E38*IF(F38="Weekly",52/12,IF(F38="Monthly",1,IF(F38="Termly",3/12,1/12))))</f>
        <v/>
      </c>
      <c r="H38" s="73" t="n"/>
      <c r="I38" s="50">
        <f>IF(G38="","",G38*IF(H38="",N($C$3),H38))</f>
        <v/>
      </c>
      <c r="J38" s="50">
        <f>IF(G38="","",G38-I38)</f>
        <v/>
      </c>
      <c r="K38" s="40" t="n"/>
    </row>
    <row r="40">
      <c r="B40" s="16" t="inlineStr">
        <is>
          <t>Termly = per school term (3 a year). Yearly and One-off are spread over 12 months. Your share feeds the Kids pot on Money pots plan.</t>
        </is>
      </c>
    </row>
    <row r="41">
      <c r="B41" s="16" t="inlineStr">
        <is>
          <t>General info only: check gov.uk for Child Benefit and Tax-Free Childcare (reconfirm every 3 months), and whether you're eligible.</t>
        </is>
      </c>
    </row>
  </sheetData>
  <dataValidations count="3">
    <dataValidation sqref="C9:C38" showDropDown="0" showInputMessage="0" showErrorMessage="0" allowBlank="1" errorTitle="Not on the list" error="Please pick from the list." type="list">
      <formula1>"Club,Kit,School trip,Childcare,School,Uniform,Other"</formula1>
    </dataValidation>
    <dataValidation sqref="F9:F38" showDropDown="0" showInputMessage="0" showErrorMessage="0" allowBlank="1" errorTitle="Not on the list" error="Please pick from the list." type="list">
      <formula1>"Weekly,Monthly,Termly,Yearly,One-off"</formula1>
    </dataValidation>
    <dataValidation sqref="C3 H9:H38" showDropDown="0" showInputMessage="0" showErrorMessage="0" allowBlank="1" errorTitle="Split %" error="Type a percentage from 0% to 100%." type="decimal" operator="between">
      <formula1>0</formula1>
      <formula2>1</formula2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3"/>
  <sheetViews>
    <sheetView zoomScale="100" workbookViewId="0">
      <selection activeCell="A1" sqref="A1"/>
    </sheetView>
  </sheetViews>
  <sheetFormatPr baseColWidth="8" defaultRowHeight="15"/>
  <sheetData>
    <row r="1">
      <c r="A1" t="inlineStr">
        <is>
          <t>Months (used by Annual costs)</t>
        </is>
      </c>
    </row>
    <row r="2">
      <c r="A2" t="inlineStr">
        <is>
          <t>Jan</t>
        </is>
      </c>
    </row>
    <row r="3">
      <c r="A3" t="inlineStr">
        <is>
          <t>Feb</t>
        </is>
      </c>
    </row>
    <row r="4">
      <c r="A4" t="inlineStr">
        <is>
          <t>Mar</t>
        </is>
      </c>
    </row>
    <row r="5">
      <c r="A5" t="inlineStr">
        <is>
          <t>Apr</t>
        </is>
      </c>
    </row>
    <row r="6">
      <c r="A6" t="inlineStr">
        <is>
          <t>May</t>
        </is>
      </c>
    </row>
    <row r="7">
      <c r="A7" t="inlineStr">
        <is>
          <t>Jun</t>
        </is>
      </c>
    </row>
    <row r="8">
      <c r="A8" t="inlineStr">
        <is>
          <t>Jul</t>
        </is>
      </c>
    </row>
    <row r="9">
      <c r="A9" t="inlineStr">
        <is>
          <t>Aug</t>
        </is>
      </c>
    </row>
    <row r="10">
      <c r="A10" t="inlineStr">
        <is>
          <t>Sep</t>
        </is>
      </c>
    </row>
    <row r="11">
      <c r="A11" t="inlineStr">
        <is>
          <t>Oct</t>
        </is>
      </c>
    </row>
    <row r="12">
      <c r="A12" t="inlineStr">
        <is>
          <t>Nov</t>
        </is>
      </c>
    </row>
    <row r="13">
      <c r="A13" t="inlineStr">
        <is>
          <t>Dec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2026-10-23T18:24:07Z</dcterms:created>
  <dcterms:modified xmlns:dcterms="http://purl.org/dc/terms/" xmlns:xsi="http://www.w3.org/2001/XMLSchema-instance" xsi:type="dcterms:W3CDTF">2026-10-23T18:24:07Z</dcterms:modified>
</cp:coreProperties>
</file>